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355" windowHeight="8445" tabRatio="875" activeTab="0"/>
  </bookViews>
  <sheets>
    <sheet name="Detailed Instructions" sheetId="1" r:id="rId1"/>
    <sheet name="Scorecard" sheetId="2" r:id="rId2"/>
    <sheet name="Absenteeism Data" sheetId="3" r:id="rId3"/>
    <sheet name="Absenteeism Charts" sheetId="4" r:id="rId4"/>
    <sheet name="Turnover Data" sheetId="5" r:id="rId5"/>
    <sheet name="Turnover Charts" sheetId="6" r:id="rId6"/>
    <sheet name="Associate Invovlement Data" sheetId="7" r:id="rId7"/>
    <sheet name="Associate Involvement Charts" sheetId="8" r:id="rId8"/>
    <sheet name="Training Hours Data" sheetId="9" r:id="rId9"/>
    <sheet name="Training Charts" sheetId="10" r:id="rId10"/>
  </sheets>
  <definedNames>
    <definedName name="Test">'Absenteeism Charts'!$A$2:$T$71</definedName>
  </definedNames>
  <calcPr fullCalcOnLoad="1"/>
</workbook>
</file>

<file path=xl/sharedStrings.xml><?xml version="1.0" encoding="utf-8"?>
<sst xmlns="http://schemas.openxmlformats.org/spreadsheetml/2006/main" count="179" uniqueCount="109">
  <si>
    <t>DPU</t>
  </si>
  <si>
    <t>Action Listing</t>
  </si>
  <si>
    <t>Item</t>
  </si>
  <si>
    <t>Status</t>
  </si>
  <si>
    <t>Owner</t>
  </si>
  <si>
    <t>Target Date</t>
  </si>
  <si>
    <t>Description</t>
  </si>
  <si>
    <t>Paynter Matrix</t>
  </si>
  <si>
    <t>Absenteeism %</t>
  </si>
  <si>
    <t>Turnover %</t>
  </si>
  <si>
    <t>Training hours / associate</t>
  </si>
  <si>
    <t xml:space="preserve"># OSHA recordables </t>
  </si>
  <si>
    <t>Safety Audit Compliance %</t>
  </si>
  <si>
    <t>First Time Capability-Process %</t>
  </si>
  <si>
    <t>Process Audit Compliance %</t>
  </si>
  <si>
    <t>Responsiveness</t>
  </si>
  <si>
    <t>Schedule Attainment %</t>
  </si>
  <si>
    <t>Premium Freight Runs</t>
  </si>
  <si>
    <t>Freight % of Sales</t>
  </si>
  <si>
    <t>Inventory Accuracy %</t>
  </si>
  <si>
    <t>Inventory Turns</t>
  </si>
  <si>
    <t>Scrap % of Sales</t>
  </si>
  <si>
    <t>Material Cost % of Sales</t>
  </si>
  <si>
    <t>Direct Labor Cost % of Sales</t>
  </si>
  <si>
    <t>Controlled Expenses</t>
  </si>
  <si>
    <t>Number of Absences</t>
  </si>
  <si>
    <t>Number of Man Days Available</t>
  </si>
  <si>
    <t>% Absent</t>
  </si>
  <si>
    <t>%</t>
  </si>
  <si>
    <t>Quality</t>
  </si>
  <si>
    <t>People</t>
  </si>
  <si>
    <t>Safety</t>
  </si>
  <si>
    <t>Cost</t>
  </si>
  <si>
    <t>Numerator</t>
  </si>
  <si>
    <t>Denominator</t>
  </si>
  <si>
    <t>Ratio</t>
  </si>
  <si>
    <t>Direct</t>
  </si>
  <si>
    <t>Not Exused</t>
  </si>
  <si>
    <t>Excused - Dr's Slip</t>
  </si>
  <si>
    <t>Exused - Advanced Approval</t>
  </si>
  <si>
    <t>Retired</t>
  </si>
  <si>
    <t>Quit</t>
  </si>
  <si>
    <t>Dismissed - Points</t>
  </si>
  <si>
    <t>Dismissed - Discipline</t>
  </si>
  <si>
    <t>Number of Associates</t>
  </si>
  <si>
    <t>Turnover</t>
  </si>
  <si>
    <t>Target</t>
  </si>
  <si>
    <t>Number of Employees</t>
  </si>
  <si>
    <t>Number of Suggestions Generated</t>
  </si>
  <si>
    <t>Suggestions / Employee</t>
  </si>
  <si>
    <t>Process Improvements</t>
  </si>
  <si>
    <t>Product Improvement</t>
  </si>
  <si>
    <t>Quality Improvments</t>
  </si>
  <si>
    <t>Safety Items</t>
  </si>
  <si>
    <t>Number of Units Employees</t>
  </si>
  <si>
    <t>Training Hours</t>
  </si>
  <si>
    <t>Hours / Employee</t>
  </si>
  <si>
    <t>Problem Solving</t>
  </si>
  <si>
    <t>Computer Skills</t>
  </si>
  <si>
    <t>5S</t>
  </si>
  <si>
    <t>Value Stream Mapping</t>
  </si>
  <si>
    <t>Lean Mfg</t>
  </si>
  <si>
    <t>Targets</t>
  </si>
  <si>
    <t>Results</t>
  </si>
  <si>
    <t>Suggestions / Associate</t>
  </si>
  <si>
    <t>AVG</t>
  </si>
  <si>
    <t>D</t>
  </si>
  <si>
    <t>U</t>
  </si>
  <si>
    <t>Analysis 1</t>
  </si>
  <si>
    <t>Analysis 2</t>
  </si>
  <si>
    <t>Green</t>
  </si>
  <si>
    <t>Yellow</t>
  </si>
  <si>
    <t>Red</t>
  </si>
  <si>
    <t>Good Month =&gt; Good YTD</t>
  </si>
  <si>
    <t>Bad Month =&gt; Good YTD</t>
  </si>
  <si>
    <t>Misc</t>
  </si>
  <si>
    <t>Number of Suggestions</t>
  </si>
  <si>
    <t>This spreadsheet is set-up as a template to help ease the development of a balance scorecard</t>
  </si>
  <si>
    <t>Starting Date</t>
  </si>
  <si>
    <t>Change Template Settings Here</t>
  </si>
  <si>
    <t>You will need to enter your own data categories - on each and every category sheet</t>
  </si>
  <si>
    <t>They always start in cell A10 and continue to A18.  You can add rows if needed, but make sure that you add them between Rows 10 and 11</t>
  </si>
  <si>
    <t>otherwise you are at risk of losing the formating / data capture of the related chart sheets</t>
  </si>
  <si>
    <t>The data entry for each of these categories is in the subsequent columns.</t>
  </si>
  <si>
    <t>In addition to the data for the categories (numerator), you must enter the data for the denominator on each sheet.</t>
  </si>
  <si>
    <t>You will find the cells for this data in row 3</t>
  </si>
  <si>
    <t>Target data is added via the summary sheet.  It automaticaly copies into the data sheets.  You can put moving targets or static targets into the worksheet.</t>
  </si>
  <si>
    <t>The worksheet does all the math, it isn't necessary to sum the entries.</t>
  </si>
  <si>
    <t>The only exception to this is the First Time Capability Sheet.  You will need to enter the number of defective units into row 4</t>
  </si>
  <si>
    <t>The category data must be sorted each month for the Paretto chart to work.  To sort the data without creating a mess, follow this procedure.</t>
  </si>
  <si>
    <t>Go to the sheet you want to sort</t>
  </si>
  <si>
    <t>Highlight the rows which contain the data to be sorted (NOTE: DO NOT HIGHLIGHT INDIVIDUAL CELLS, BUT THE ENTIRE ROW)</t>
  </si>
  <si>
    <t>Make note of the the column to sort - it should correspond to the latest date range</t>
  </si>
  <si>
    <t>On the menu bar, click on Data; choose the column noted in step 3.</t>
  </si>
  <si>
    <t>Click the descending sort option. Click the no header row option</t>
  </si>
  <si>
    <t>Click OK</t>
  </si>
  <si>
    <t>That's it, your done.</t>
  </si>
  <si>
    <t>The date ranges for each chart (2 per sheet) can be changed each month as well.</t>
  </si>
  <si>
    <t>As currently set up, the trend charts will stay current without any action on your part.  However, some people will</t>
  </si>
  <si>
    <t>not like the way the chart looks (all subsequent time periods will show the trend line at zero).</t>
  </si>
  <si>
    <t>You can remedy this by manually changing the data selection ranges to match the current date.</t>
  </si>
  <si>
    <t>Do this by clicking on the chart.  Then go to the menu bar and click on &lt;chart&gt;.  Once you have done this, select the &lt;Source Data&gt; button</t>
  </si>
  <si>
    <t>Make sure you are on the data series tab</t>
  </si>
  <si>
    <t>Change the date ranges for each data series.  Most will have only two.</t>
  </si>
  <si>
    <t>The only thing you will have to change is the last column designation.  It should correspond to the column noted in step three above</t>
  </si>
  <si>
    <t>Printing Date</t>
  </si>
  <si>
    <t>Gross Margin Var. to Budget</t>
  </si>
  <si>
    <t>Bad Month =&gt; Bad YTD</t>
  </si>
  <si>
    <t>This Scorecard is a sample of the overall scorecard.  Go to www.processcoachinginc.com/store.htm to purchase the full version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</si>
</sst>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mmm"/>
    <numFmt numFmtId="167" formatCode="0.0%"/>
    <numFmt numFmtId="168" formatCode="0.0"/>
    <numFmt numFmtId="169" formatCode="0.000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&quot;$&quot;#,##0"/>
    <numFmt numFmtId="173" formatCode="0.000000"/>
    <numFmt numFmtId="174" formatCode="0.00000"/>
    <numFmt numFmtId="175" formatCode="0.0000"/>
    <numFmt numFmtId="176" formatCode="[$-409]dd\-mmm\-yy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9.75"/>
      <name val="Arial"/>
      <family val="0"/>
    </font>
    <font>
      <b/>
      <sz val="16.5"/>
      <name val="Arial"/>
      <family val="0"/>
    </font>
    <font>
      <sz val="16.5"/>
      <name val="Arial"/>
      <family val="0"/>
    </font>
    <font>
      <b/>
      <sz val="20.5"/>
      <name val="Arial"/>
      <family val="0"/>
    </font>
    <font>
      <sz val="11.25"/>
      <name val="Arial"/>
      <family val="2"/>
    </font>
    <font>
      <sz val="14"/>
      <name val="Arial"/>
      <family val="2"/>
    </font>
    <font>
      <sz val="20.75"/>
      <name val="Arial"/>
      <family val="0"/>
    </font>
    <font>
      <sz val="17"/>
      <name val="Arial"/>
      <family val="0"/>
    </font>
    <font>
      <b/>
      <sz val="15.75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Arial"/>
      <family val="0"/>
    </font>
    <font>
      <sz val="10"/>
      <color indexed="12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/>
    </xf>
    <xf numFmtId="1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1" xfId="0" applyBorder="1" applyAlignment="1">
      <alignment horizontal="center"/>
    </xf>
    <xf numFmtId="16" fontId="2" fillId="0" borderId="1" xfId="0" applyNumberFormat="1" applyFont="1" applyBorder="1" applyAlignment="1">
      <alignment horizontal="centerContinuous"/>
    </xf>
    <xf numFmtId="16" fontId="2" fillId="0" borderId="2" xfId="0" applyNumberFormat="1" applyFont="1" applyBorder="1" applyAlignment="1">
      <alignment horizontal="centerContinuous"/>
    </xf>
    <xf numFmtId="16" fontId="2" fillId="0" borderId="3" xfId="0" applyNumberFormat="1" applyFont="1" applyBorder="1" applyAlignment="1">
      <alignment horizontal="centerContinuous"/>
    </xf>
    <xf numFmtId="0" fontId="12" fillId="0" borderId="0" xfId="0" applyFont="1" applyAlignment="1">
      <alignment/>
    </xf>
    <xf numFmtId="0" fontId="0" fillId="0" borderId="4" xfId="0" applyFont="1" applyBorder="1" applyAlignment="1">
      <alignment horizontal="centerContinuous" wrapText="1"/>
    </xf>
    <xf numFmtId="0" fontId="0" fillId="0" borderId="1" xfId="0" applyFont="1" applyBorder="1" applyAlignment="1">
      <alignment horizontal="centerContinuous" wrapText="1"/>
    </xf>
    <xf numFmtId="0" fontId="13" fillId="0" borderId="0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vertical="center" wrapText="1"/>
    </xf>
    <xf numFmtId="166" fontId="2" fillId="0" borderId="0" xfId="0" applyNumberFormat="1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6" fillId="2" borderId="4" xfId="0" applyFont="1" applyFill="1" applyBorder="1" applyAlignment="1">
      <alignment vertical="center"/>
    </xf>
    <xf numFmtId="0" fontId="16" fillId="2" borderId="4" xfId="0" applyFont="1" applyFill="1" applyBorder="1" applyAlignment="1">
      <alignment horizontal="center" vertical="center"/>
    </xf>
    <xf numFmtId="167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6" fillId="3" borderId="4" xfId="0" applyFont="1" applyFill="1" applyBorder="1" applyAlignment="1">
      <alignment vertical="center"/>
    </xf>
    <xf numFmtId="0" fontId="16" fillId="3" borderId="4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vertical="center"/>
    </xf>
    <xf numFmtId="0" fontId="18" fillId="4" borderId="4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vertical="center"/>
    </xf>
    <xf numFmtId="0" fontId="18" fillId="5" borderId="4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vertical="center"/>
    </xf>
    <xf numFmtId="0" fontId="18" fillId="6" borderId="3" xfId="0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vertical="center"/>
    </xf>
    <xf numFmtId="0" fontId="18" fillId="6" borderId="4" xfId="0" applyFont="1" applyFill="1" applyBorder="1" applyAlignment="1">
      <alignment horizontal="center" vertical="center"/>
    </xf>
    <xf numFmtId="166" fontId="2" fillId="7" borderId="4" xfId="0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2" fontId="0" fillId="0" borderId="4" xfId="0" applyNumberFormat="1" applyBorder="1" applyAlignment="1">
      <alignment horizontal="center" vertical="center"/>
    </xf>
    <xf numFmtId="9" fontId="0" fillId="0" borderId="4" xfId="19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172" fontId="0" fillId="0" borderId="4" xfId="17" applyNumberFormat="1" applyBorder="1" applyAlignment="1">
      <alignment horizontal="center" vertical="center"/>
    </xf>
    <xf numFmtId="0" fontId="2" fillId="7" borderId="4" xfId="0" applyNumberFormat="1" applyFont="1" applyFill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167" fontId="0" fillId="0" borderId="4" xfId="0" applyNumberFormat="1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16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1" fontId="0" fillId="0" borderId="4" xfId="0" applyNumberFormat="1" applyFill="1" applyBorder="1" applyAlignment="1">
      <alignment horizontal="center" vertical="center"/>
    </xf>
    <xf numFmtId="167" fontId="0" fillId="0" borderId="4" xfId="19" applyNumberFormat="1" applyBorder="1" applyAlignment="1">
      <alignment horizontal="center" vertical="center"/>
    </xf>
    <xf numFmtId="168" fontId="0" fillId="0" borderId="4" xfId="0" applyNumberFormat="1" applyFill="1" applyBorder="1" applyAlignment="1">
      <alignment horizontal="center" vertical="center"/>
    </xf>
    <xf numFmtId="176" fontId="0" fillId="0" borderId="0" xfId="0" applyNumberFormat="1" applyAlignment="1">
      <alignment/>
    </xf>
    <xf numFmtId="0" fontId="20" fillId="0" borderId="0" xfId="0" applyFont="1" applyAlignment="1">
      <alignment/>
    </xf>
    <xf numFmtId="5" fontId="0" fillId="0" borderId="4" xfId="17" applyNumberForma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19" fillId="6" borderId="8" xfId="0" applyFont="1" applyFill="1" applyBorder="1" applyAlignment="1">
      <alignment vertical="center"/>
    </xf>
    <xf numFmtId="0" fontId="19" fillId="6" borderId="9" xfId="0" applyFont="1" applyFill="1" applyBorder="1" applyAlignment="1">
      <alignment vertical="center"/>
    </xf>
    <xf numFmtId="0" fontId="0" fillId="6" borderId="9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172" fontId="0" fillId="0" borderId="4" xfId="0" applyNumberFormat="1" applyFill="1" applyBorder="1" applyAlignment="1">
      <alignment horizontal="center" vertical="center"/>
    </xf>
    <xf numFmtId="0" fontId="17" fillId="6" borderId="11" xfId="0" applyFont="1" applyFill="1" applyBorder="1" applyAlignment="1">
      <alignment horizontal="center" vertical="center" textRotation="90"/>
    </xf>
    <xf numFmtId="0" fontId="19" fillId="6" borderId="12" xfId="0" applyFont="1" applyFill="1" applyBorder="1" applyAlignment="1">
      <alignment horizontal="center" vertical="center" textRotation="90"/>
    </xf>
    <xf numFmtId="0" fontId="19" fillId="6" borderId="13" xfId="0" applyFont="1" applyFill="1" applyBorder="1" applyAlignment="1">
      <alignment horizontal="center" vertical="center" textRotation="90"/>
    </xf>
    <xf numFmtId="0" fontId="15" fillId="2" borderId="11" xfId="0" applyFont="1" applyFill="1" applyBorder="1" applyAlignment="1">
      <alignment horizontal="center" vertical="center" textRotation="90" wrapText="1"/>
    </xf>
    <xf numFmtId="0" fontId="15" fillId="2" borderId="12" xfId="0" applyFont="1" applyFill="1" applyBorder="1" applyAlignment="1">
      <alignment horizontal="center" vertical="center" textRotation="90" wrapText="1"/>
    </xf>
    <xf numFmtId="0" fontId="15" fillId="2" borderId="13" xfId="0" applyFont="1" applyFill="1" applyBorder="1" applyAlignment="1">
      <alignment horizontal="center" vertical="center" textRotation="90" wrapText="1"/>
    </xf>
    <xf numFmtId="0" fontId="15" fillId="3" borderId="11" xfId="0" applyFont="1" applyFill="1" applyBorder="1" applyAlignment="1">
      <alignment horizontal="center" vertical="center" textRotation="90"/>
    </xf>
    <xf numFmtId="0" fontId="0" fillId="3" borderId="13" xfId="0" applyFill="1" applyBorder="1" applyAlignment="1">
      <alignment horizontal="center" vertical="center" textRotation="90"/>
    </xf>
    <xf numFmtId="0" fontId="17" fillId="4" borderId="11" xfId="0" applyFont="1" applyFill="1" applyBorder="1" applyAlignment="1">
      <alignment horizontal="center" vertical="center" textRotation="90"/>
    </xf>
    <xf numFmtId="0" fontId="19" fillId="4" borderId="12" xfId="0" applyFont="1" applyFill="1" applyBorder="1" applyAlignment="1">
      <alignment horizontal="center" vertical="center" textRotation="90"/>
    </xf>
    <xf numFmtId="0" fontId="19" fillId="4" borderId="13" xfId="0" applyFont="1" applyFill="1" applyBorder="1" applyAlignment="1">
      <alignment horizontal="center" vertical="center" textRotation="90"/>
    </xf>
    <xf numFmtId="0" fontId="17" fillId="5" borderId="11" xfId="0" applyFont="1" applyFill="1" applyBorder="1" applyAlignment="1">
      <alignment horizontal="center" vertical="center" textRotation="90"/>
    </xf>
    <xf numFmtId="0" fontId="19" fillId="5" borderId="12" xfId="0" applyFont="1" applyFill="1" applyBorder="1" applyAlignment="1">
      <alignment horizontal="center" vertical="center" textRotation="90"/>
    </xf>
    <xf numFmtId="0" fontId="19" fillId="5" borderId="13" xfId="0" applyFont="1" applyFill="1" applyBorder="1" applyAlignment="1">
      <alignment horizontal="center" vertical="center" textRotation="90"/>
    </xf>
    <xf numFmtId="0" fontId="12" fillId="0" borderId="0" xfId="0" applyFont="1" applyFill="1" applyBorder="1" applyAlignment="1">
      <alignment horizontal="left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0" fillId="0" borderId="4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ill>
        <patternFill>
          <bgColor rgb="FF00FF00"/>
        </patternFill>
      </fill>
      <border/>
    </dxf>
    <dxf>
      <fill>
        <patternFill>
          <bgColor rgb="FFFFFF00"/>
        </patternFill>
      </fill>
      <border/>
    </dxf>
    <dxf>
      <font>
        <color rgb="FFFFFFFF"/>
      </font>
      <fill>
        <patternFill>
          <bgColor rgb="FFFF0000"/>
        </patternFill>
      </fill>
      <border/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latin typeface="Arial"/>
                <a:ea typeface="Arial"/>
                <a:cs typeface="Arial"/>
              </a:rPr>
              <a:t>Trend Chart
Absenteeism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7175"/>
          <c:w val="0.8725"/>
          <c:h val="0.71225"/>
        </c:manualLayout>
      </c:layout>
      <c:lineChart>
        <c:grouping val="standard"/>
        <c:varyColors val="0"/>
        <c:ser>
          <c:idx val="0"/>
          <c:order val="0"/>
          <c:tx>
            <c:v>Target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'Absenteeism Data'!$B$2:$BB$2</c:f>
              <c:strCache>
                <c:ptCount val="53"/>
                <c:pt idx="0">
                  <c:v>39448</c:v>
                </c:pt>
                <c:pt idx="1">
                  <c:v>39455</c:v>
                </c:pt>
                <c:pt idx="2">
                  <c:v>39462</c:v>
                </c:pt>
                <c:pt idx="3">
                  <c:v>39469</c:v>
                </c:pt>
                <c:pt idx="4">
                  <c:v>39476</c:v>
                </c:pt>
                <c:pt idx="5">
                  <c:v>39483</c:v>
                </c:pt>
                <c:pt idx="6">
                  <c:v>39490</c:v>
                </c:pt>
                <c:pt idx="7">
                  <c:v>39497</c:v>
                </c:pt>
                <c:pt idx="8">
                  <c:v>39504</c:v>
                </c:pt>
                <c:pt idx="9">
                  <c:v>39511</c:v>
                </c:pt>
                <c:pt idx="10">
                  <c:v>39518</c:v>
                </c:pt>
                <c:pt idx="11">
                  <c:v>39525</c:v>
                </c:pt>
                <c:pt idx="12">
                  <c:v>39532</c:v>
                </c:pt>
                <c:pt idx="13">
                  <c:v>39539</c:v>
                </c:pt>
                <c:pt idx="14">
                  <c:v>39546</c:v>
                </c:pt>
                <c:pt idx="15">
                  <c:v>39553</c:v>
                </c:pt>
                <c:pt idx="16">
                  <c:v>39560</c:v>
                </c:pt>
                <c:pt idx="17">
                  <c:v>39567</c:v>
                </c:pt>
                <c:pt idx="18">
                  <c:v>39574</c:v>
                </c:pt>
                <c:pt idx="19">
                  <c:v>39581</c:v>
                </c:pt>
                <c:pt idx="20">
                  <c:v>39588</c:v>
                </c:pt>
                <c:pt idx="21">
                  <c:v>39595</c:v>
                </c:pt>
                <c:pt idx="22">
                  <c:v>39602</c:v>
                </c:pt>
                <c:pt idx="23">
                  <c:v>39609</c:v>
                </c:pt>
                <c:pt idx="24">
                  <c:v>39616</c:v>
                </c:pt>
                <c:pt idx="25">
                  <c:v>39623</c:v>
                </c:pt>
                <c:pt idx="26">
                  <c:v>39630</c:v>
                </c:pt>
                <c:pt idx="27">
                  <c:v>39637</c:v>
                </c:pt>
                <c:pt idx="28">
                  <c:v>39644</c:v>
                </c:pt>
                <c:pt idx="29">
                  <c:v>39651</c:v>
                </c:pt>
                <c:pt idx="30">
                  <c:v>39658</c:v>
                </c:pt>
                <c:pt idx="31">
                  <c:v>39665</c:v>
                </c:pt>
                <c:pt idx="32">
                  <c:v>39672</c:v>
                </c:pt>
                <c:pt idx="33">
                  <c:v>39679</c:v>
                </c:pt>
                <c:pt idx="34">
                  <c:v>39686</c:v>
                </c:pt>
                <c:pt idx="35">
                  <c:v>39693</c:v>
                </c:pt>
                <c:pt idx="36">
                  <c:v>39700</c:v>
                </c:pt>
                <c:pt idx="37">
                  <c:v>39707</c:v>
                </c:pt>
                <c:pt idx="38">
                  <c:v>39714</c:v>
                </c:pt>
                <c:pt idx="39">
                  <c:v>39721</c:v>
                </c:pt>
                <c:pt idx="40">
                  <c:v>39728</c:v>
                </c:pt>
                <c:pt idx="41">
                  <c:v>39735</c:v>
                </c:pt>
                <c:pt idx="42">
                  <c:v>39742</c:v>
                </c:pt>
                <c:pt idx="43">
                  <c:v>39749</c:v>
                </c:pt>
                <c:pt idx="44">
                  <c:v>39756</c:v>
                </c:pt>
                <c:pt idx="45">
                  <c:v>39763</c:v>
                </c:pt>
                <c:pt idx="46">
                  <c:v>39770</c:v>
                </c:pt>
                <c:pt idx="47">
                  <c:v>39777</c:v>
                </c:pt>
                <c:pt idx="48">
                  <c:v>39784</c:v>
                </c:pt>
                <c:pt idx="49">
                  <c:v>39791</c:v>
                </c:pt>
                <c:pt idx="50">
                  <c:v>39798</c:v>
                </c:pt>
                <c:pt idx="51">
                  <c:v>39805</c:v>
                </c:pt>
                <c:pt idx="52">
                  <c:v>39812</c:v>
                </c:pt>
              </c:strCache>
            </c:strRef>
          </c:cat>
          <c:val>
            <c:numRef>
              <c:f>'Absenteeism Data'!$B$7:$BB$7</c:f>
              <c:numCache>
                <c:ptCount val="53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  <c:pt idx="22">
                  <c:v>0.05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0.05</c:v>
                </c:pt>
                <c:pt idx="28">
                  <c:v>0.05</c:v>
                </c:pt>
                <c:pt idx="29">
                  <c:v>0.05</c:v>
                </c:pt>
                <c:pt idx="30">
                  <c:v>0.05</c:v>
                </c:pt>
                <c:pt idx="31">
                  <c:v>0.05</c:v>
                </c:pt>
                <c:pt idx="32">
                  <c:v>0.05</c:v>
                </c:pt>
                <c:pt idx="33">
                  <c:v>0.05</c:v>
                </c:pt>
                <c:pt idx="34">
                  <c:v>0.05</c:v>
                </c:pt>
                <c:pt idx="35">
                  <c:v>0.05</c:v>
                </c:pt>
                <c:pt idx="36">
                  <c:v>0.05</c:v>
                </c:pt>
                <c:pt idx="37">
                  <c:v>0.05</c:v>
                </c:pt>
                <c:pt idx="38">
                  <c:v>0.05</c:v>
                </c:pt>
                <c:pt idx="39">
                  <c:v>0.05</c:v>
                </c:pt>
                <c:pt idx="40">
                  <c:v>0.05</c:v>
                </c:pt>
                <c:pt idx="41">
                  <c:v>0.05</c:v>
                </c:pt>
                <c:pt idx="42">
                  <c:v>0.05</c:v>
                </c:pt>
                <c:pt idx="43">
                  <c:v>0.05</c:v>
                </c:pt>
                <c:pt idx="44">
                  <c:v>0.05</c:v>
                </c:pt>
                <c:pt idx="45">
                  <c:v>0.05</c:v>
                </c:pt>
                <c:pt idx="46">
                  <c:v>0.05</c:v>
                </c:pt>
                <c:pt idx="47">
                  <c:v>0.05</c:v>
                </c:pt>
                <c:pt idx="48">
                  <c:v>0.05</c:v>
                </c:pt>
                <c:pt idx="49">
                  <c:v>0.05</c:v>
                </c:pt>
                <c:pt idx="50">
                  <c:v>0.05</c:v>
                </c:pt>
                <c:pt idx="51">
                  <c:v>0.05</c:v>
                </c:pt>
                <c:pt idx="52">
                  <c:v>0.05</c:v>
                </c:pt>
              </c:numCache>
            </c:numRef>
          </c:val>
          <c:smooth val="0"/>
        </c:ser>
        <c:ser>
          <c:idx val="1"/>
          <c:order val="1"/>
          <c:tx>
            <c:v>Actual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'Absenteeism Data'!$B$5:$BB$5</c:f>
              <c:numCache>
                <c:ptCount val="53"/>
                <c:pt idx="0">
                  <c:v>0.22</c:v>
                </c:pt>
                <c:pt idx="1">
                  <c:v>0.19</c:v>
                </c:pt>
                <c:pt idx="2">
                  <c:v>0.3786407766990291</c:v>
                </c:pt>
                <c:pt idx="3">
                  <c:v>0.29292929292929293</c:v>
                </c:pt>
                <c:pt idx="4">
                  <c:v>0.29</c:v>
                </c:pt>
                <c:pt idx="5">
                  <c:v>0.40816326530612246</c:v>
                </c:pt>
                <c:pt idx="6">
                  <c:v>0.4489795918367347</c:v>
                </c:pt>
                <c:pt idx="7">
                  <c:v>0.22330097087378642</c:v>
                </c:pt>
                <c:pt idx="8">
                  <c:v>0.23529411764705882</c:v>
                </c:pt>
                <c:pt idx="9">
                  <c:v>0.3645833333333333</c:v>
                </c:pt>
                <c:pt idx="10">
                  <c:v>0.3125</c:v>
                </c:pt>
                <c:pt idx="11">
                  <c:v>0.05</c:v>
                </c:pt>
                <c:pt idx="12">
                  <c:v>0.4368932038834951</c:v>
                </c:pt>
                <c:pt idx="13">
                  <c:v>0.1782178217821782</c:v>
                </c:pt>
                <c:pt idx="14">
                  <c:v>0.34615384615384615</c:v>
                </c:pt>
                <c:pt idx="15">
                  <c:v>0.4536082474226804</c:v>
                </c:pt>
                <c:pt idx="16">
                  <c:v>0.03</c:v>
                </c:pt>
                <c:pt idx="17">
                  <c:v>0.28125</c:v>
                </c:pt>
                <c:pt idx="18">
                  <c:v>0.0625</c:v>
                </c:pt>
                <c:pt idx="19">
                  <c:v>0.15625</c:v>
                </c:pt>
                <c:pt idx="20">
                  <c:v>0.01020408163265306</c:v>
                </c:pt>
                <c:pt idx="21">
                  <c:v>0.21153846153846154</c:v>
                </c:pt>
                <c:pt idx="22">
                  <c:v>0.25773195876288657</c:v>
                </c:pt>
                <c:pt idx="23">
                  <c:v>0.24742268041237114</c:v>
                </c:pt>
                <c:pt idx="24">
                  <c:v>0.25742574257425743</c:v>
                </c:pt>
                <c:pt idx="25">
                  <c:v>0.26262626262626265</c:v>
                </c:pt>
                <c:pt idx="26">
                  <c:v>0.10204081632653061</c:v>
                </c:pt>
                <c:pt idx="27">
                  <c:v>0.3402061855670103</c:v>
                </c:pt>
                <c:pt idx="28">
                  <c:v>0.40404040404040403</c:v>
                </c:pt>
                <c:pt idx="29">
                  <c:v>0.44554455445544555</c:v>
                </c:pt>
                <c:pt idx="30">
                  <c:v>0.2403846153846154</c:v>
                </c:pt>
                <c:pt idx="31">
                  <c:v>0.3333333333333333</c:v>
                </c:pt>
                <c:pt idx="32">
                  <c:v>0.19801980198019803</c:v>
                </c:pt>
                <c:pt idx="33">
                  <c:v>0.25773195876288657</c:v>
                </c:pt>
                <c:pt idx="34">
                  <c:v>0.00980392156862745</c:v>
                </c:pt>
                <c:pt idx="35">
                  <c:v>0.21568627450980393</c:v>
                </c:pt>
                <c:pt idx="36">
                  <c:v>0.29523809523809524</c:v>
                </c:pt>
                <c:pt idx="37">
                  <c:v>0.038834951456310676</c:v>
                </c:pt>
                <c:pt idx="38">
                  <c:v>0.25510204081632654</c:v>
                </c:pt>
                <c:pt idx="39">
                  <c:v>0.33</c:v>
                </c:pt>
                <c:pt idx="40">
                  <c:v>0.40384615384615385</c:v>
                </c:pt>
                <c:pt idx="41">
                  <c:v>0.4752475247524752</c:v>
                </c:pt>
                <c:pt idx="42">
                  <c:v>0.13131313131313133</c:v>
                </c:pt>
                <c:pt idx="43">
                  <c:v>0.18181818181818182</c:v>
                </c:pt>
                <c:pt idx="44">
                  <c:v>0.2403846153846154</c:v>
                </c:pt>
                <c:pt idx="45">
                  <c:v>0.08080808080808081</c:v>
                </c:pt>
                <c:pt idx="46">
                  <c:v>0.2828282828282828</c:v>
                </c:pt>
                <c:pt idx="47">
                  <c:v>0.2653061224489796</c:v>
                </c:pt>
                <c:pt idx="48">
                  <c:v>0.23</c:v>
                </c:pt>
                <c:pt idx="49">
                  <c:v>0.14285714285714285</c:v>
                </c:pt>
                <c:pt idx="50">
                  <c:v>0.27</c:v>
                </c:pt>
                <c:pt idx="51">
                  <c:v>0.12121212121212122</c:v>
                </c:pt>
                <c:pt idx="52">
                  <c:v>0.33653846153846156</c:v>
                </c:pt>
              </c:numCache>
            </c:numRef>
          </c:val>
          <c:smooth val="0"/>
        </c:ser>
        <c:marker val="1"/>
        <c:axId val="66068865"/>
        <c:axId val="57748874"/>
      </c:lineChart>
      <c:dateAx>
        <c:axId val="66068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748874"/>
        <c:crosses val="autoZero"/>
        <c:auto val="0"/>
        <c:noMultiLvlLbl val="0"/>
      </c:dateAx>
      <c:valAx>
        <c:axId val="57748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Absenteeism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66068865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045"/>
          <c:y val="0.04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1" i="0" u="none" baseline="0">
                <a:latin typeface="Arial"/>
                <a:ea typeface="Arial"/>
                <a:cs typeface="Arial"/>
              </a:rPr>
              <a:t>Pareto - Absenteeism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0625"/>
          <c:w val="0.92125"/>
          <c:h val="0.86375"/>
        </c:manualLayout>
      </c:layout>
      <c:barChart>
        <c:barDir val="col"/>
        <c:grouping val="clustered"/>
        <c:varyColors val="0"/>
        <c:ser>
          <c:idx val="0"/>
          <c:order val="0"/>
          <c:tx>
            <c:v>Defect Type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'Absenteeism Data'!$A$10:$A$18</c:f>
              <c:strCache>
                <c:ptCount val="9"/>
                <c:pt idx="0">
                  <c:v>Excused - Dr's Slip</c:v>
                </c:pt>
                <c:pt idx="1">
                  <c:v>Not Exused</c:v>
                </c:pt>
                <c:pt idx="2">
                  <c:v>Exused - Advanced Approval</c:v>
                </c:pt>
                <c:pt idx="8">
                  <c:v>Misc</c:v>
                </c:pt>
              </c:strCache>
            </c:strRef>
          </c:cat>
          <c:val>
            <c:numRef>
              <c:f>'Absenteeism Charts'!$S$56:$S$64</c:f>
              <c:numCache/>
            </c:numRef>
          </c:val>
        </c:ser>
        <c:axId val="49977819"/>
        <c:axId val="47147188"/>
      </c:barChart>
      <c:catAx>
        <c:axId val="49977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Absenteeism Type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7147188"/>
        <c:crosses val="autoZero"/>
        <c:auto val="1"/>
        <c:lblOffset val="100"/>
        <c:noMultiLvlLbl val="0"/>
      </c:catAx>
      <c:valAx>
        <c:axId val="47147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Absents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9778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latin typeface="Arial"/>
                <a:ea typeface="Arial"/>
                <a:cs typeface="Arial"/>
              </a:rPr>
              <a:t>Trend Chart
Employee Turnover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6975"/>
          <c:w val="0.8725"/>
          <c:h val="0.71425"/>
        </c:manualLayout>
      </c:layout>
      <c:lineChart>
        <c:grouping val="standard"/>
        <c:varyColors val="0"/>
        <c:ser>
          <c:idx val="0"/>
          <c:order val="0"/>
          <c:tx>
            <c:v>Target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'Turnover Data'!$B$2:$BB$2</c:f>
              <c:strCache>
                <c:ptCount val="53"/>
                <c:pt idx="0">
                  <c:v>39448</c:v>
                </c:pt>
                <c:pt idx="1">
                  <c:v>39455</c:v>
                </c:pt>
                <c:pt idx="2">
                  <c:v>39462</c:v>
                </c:pt>
                <c:pt idx="3">
                  <c:v>39469</c:v>
                </c:pt>
                <c:pt idx="4">
                  <c:v>39476</c:v>
                </c:pt>
                <c:pt idx="5">
                  <c:v>39483</c:v>
                </c:pt>
                <c:pt idx="6">
                  <c:v>39490</c:v>
                </c:pt>
                <c:pt idx="7">
                  <c:v>39497</c:v>
                </c:pt>
                <c:pt idx="8">
                  <c:v>39504</c:v>
                </c:pt>
                <c:pt idx="9">
                  <c:v>39511</c:v>
                </c:pt>
                <c:pt idx="10">
                  <c:v>39518</c:v>
                </c:pt>
                <c:pt idx="11">
                  <c:v>39525</c:v>
                </c:pt>
                <c:pt idx="12">
                  <c:v>39532</c:v>
                </c:pt>
                <c:pt idx="13">
                  <c:v>39539</c:v>
                </c:pt>
                <c:pt idx="14">
                  <c:v>39546</c:v>
                </c:pt>
                <c:pt idx="15">
                  <c:v>39553</c:v>
                </c:pt>
                <c:pt idx="16">
                  <c:v>39560</c:v>
                </c:pt>
                <c:pt idx="17">
                  <c:v>39567</c:v>
                </c:pt>
                <c:pt idx="18">
                  <c:v>39574</c:v>
                </c:pt>
                <c:pt idx="19">
                  <c:v>39581</c:v>
                </c:pt>
                <c:pt idx="20">
                  <c:v>39588</c:v>
                </c:pt>
                <c:pt idx="21">
                  <c:v>39595</c:v>
                </c:pt>
                <c:pt idx="22">
                  <c:v>39602</c:v>
                </c:pt>
                <c:pt idx="23">
                  <c:v>39609</c:v>
                </c:pt>
                <c:pt idx="24">
                  <c:v>39616</c:v>
                </c:pt>
                <c:pt idx="25">
                  <c:v>39623</c:v>
                </c:pt>
                <c:pt idx="26">
                  <c:v>39630</c:v>
                </c:pt>
                <c:pt idx="27">
                  <c:v>39637</c:v>
                </c:pt>
                <c:pt idx="28">
                  <c:v>39644</c:v>
                </c:pt>
                <c:pt idx="29">
                  <c:v>39651</c:v>
                </c:pt>
                <c:pt idx="30">
                  <c:v>39658</c:v>
                </c:pt>
                <c:pt idx="31">
                  <c:v>39665</c:v>
                </c:pt>
                <c:pt idx="32">
                  <c:v>39672</c:v>
                </c:pt>
                <c:pt idx="33">
                  <c:v>39679</c:v>
                </c:pt>
                <c:pt idx="34">
                  <c:v>39686</c:v>
                </c:pt>
                <c:pt idx="35">
                  <c:v>39693</c:v>
                </c:pt>
                <c:pt idx="36">
                  <c:v>39700</c:v>
                </c:pt>
                <c:pt idx="37">
                  <c:v>39707</c:v>
                </c:pt>
                <c:pt idx="38">
                  <c:v>39714</c:v>
                </c:pt>
                <c:pt idx="39">
                  <c:v>39721</c:v>
                </c:pt>
                <c:pt idx="40">
                  <c:v>39728</c:v>
                </c:pt>
                <c:pt idx="41">
                  <c:v>39735</c:v>
                </c:pt>
                <c:pt idx="42">
                  <c:v>39742</c:v>
                </c:pt>
                <c:pt idx="43">
                  <c:v>39749</c:v>
                </c:pt>
                <c:pt idx="44">
                  <c:v>39756</c:v>
                </c:pt>
                <c:pt idx="45">
                  <c:v>39763</c:v>
                </c:pt>
                <c:pt idx="46">
                  <c:v>39770</c:v>
                </c:pt>
                <c:pt idx="47">
                  <c:v>39777</c:v>
                </c:pt>
                <c:pt idx="48">
                  <c:v>39784</c:v>
                </c:pt>
                <c:pt idx="49">
                  <c:v>39791</c:v>
                </c:pt>
                <c:pt idx="50">
                  <c:v>39798</c:v>
                </c:pt>
                <c:pt idx="51">
                  <c:v>39805</c:v>
                </c:pt>
                <c:pt idx="52">
                  <c:v>39812</c:v>
                </c:pt>
              </c:strCache>
            </c:strRef>
          </c:cat>
          <c:val>
            <c:numRef>
              <c:f>'Turnover Data'!$B$7:$BB$7</c:f>
              <c:numCache>
                <c:ptCount val="53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0.03</c:v>
                </c:pt>
                <c:pt idx="25">
                  <c:v>0.03</c:v>
                </c:pt>
                <c:pt idx="26">
                  <c:v>0.03</c:v>
                </c:pt>
                <c:pt idx="27">
                  <c:v>0.03</c:v>
                </c:pt>
                <c:pt idx="28">
                  <c:v>0.03</c:v>
                </c:pt>
                <c:pt idx="29">
                  <c:v>0.03</c:v>
                </c:pt>
                <c:pt idx="30">
                  <c:v>0.03</c:v>
                </c:pt>
                <c:pt idx="31">
                  <c:v>0.03</c:v>
                </c:pt>
                <c:pt idx="32">
                  <c:v>0.03</c:v>
                </c:pt>
                <c:pt idx="33">
                  <c:v>0.03</c:v>
                </c:pt>
                <c:pt idx="34">
                  <c:v>0.03</c:v>
                </c:pt>
                <c:pt idx="35">
                  <c:v>0.03</c:v>
                </c:pt>
                <c:pt idx="36">
                  <c:v>0.03</c:v>
                </c:pt>
                <c:pt idx="37">
                  <c:v>0.03</c:v>
                </c:pt>
                <c:pt idx="38">
                  <c:v>0.03</c:v>
                </c:pt>
                <c:pt idx="39">
                  <c:v>0.03</c:v>
                </c:pt>
                <c:pt idx="40">
                  <c:v>0.03</c:v>
                </c:pt>
                <c:pt idx="41">
                  <c:v>0.03</c:v>
                </c:pt>
                <c:pt idx="42">
                  <c:v>0.03</c:v>
                </c:pt>
                <c:pt idx="43">
                  <c:v>0.03</c:v>
                </c:pt>
                <c:pt idx="44">
                  <c:v>0.03</c:v>
                </c:pt>
                <c:pt idx="45">
                  <c:v>0.03</c:v>
                </c:pt>
                <c:pt idx="46">
                  <c:v>0.03</c:v>
                </c:pt>
                <c:pt idx="47">
                  <c:v>0.03</c:v>
                </c:pt>
                <c:pt idx="48">
                  <c:v>0.03</c:v>
                </c:pt>
                <c:pt idx="49">
                  <c:v>0.03</c:v>
                </c:pt>
                <c:pt idx="50">
                  <c:v>0.03</c:v>
                </c:pt>
                <c:pt idx="51">
                  <c:v>0.03</c:v>
                </c:pt>
                <c:pt idx="52">
                  <c:v>0.03</c:v>
                </c:pt>
              </c:numCache>
            </c:numRef>
          </c:val>
          <c:smooth val="0"/>
        </c:ser>
        <c:ser>
          <c:idx val="1"/>
          <c:order val="1"/>
          <c:tx>
            <c:v>Actual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'Turnover Data'!$B$2:$BB$2</c:f>
              <c:strCache>
                <c:ptCount val="53"/>
                <c:pt idx="0">
                  <c:v>39448</c:v>
                </c:pt>
                <c:pt idx="1">
                  <c:v>39455</c:v>
                </c:pt>
                <c:pt idx="2">
                  <c:v>39462</c:v>
                </c:pt>
                <c:pt idx="3">
                  <c:v>39469</c:v>
                </c:pt>
                <c:pt idx="4">
                  <c:v>39476</c:v>
                </c:pt>
                <c:pt idx="5">
                  <c:v>39483</c:v>
                </c:pt>
                <c:pt idx="6">
                  <c:v>39490</c:v>
                </c:pt>
                <c:pt idx="7">
                  <c:v>39497</c:v>
                </c:pt>
                <c:pt idx="8">
                  <c:v>39504</c:v>
                </c:pt>
                <c:pt idx="9">
                  <c:v>39511</c:v>
                </c:pt>
                <c:pt idx="10">
                  <c:v>39518</c:v>
                </c:pt>
                <c:pt idx="11">
                  <c:v>39525</c:v>
                </c:pt>
                <c:pt idx="12">
                  <c:v>39532</c:v>
                </c:pt>
                <c:pt idx="13">
                  <c:v>39539</c:v>
                </c:pt>
                <c:pt idx="14">
                  <c:v>39546</c:v>
                </c:pt>
                <c:pt idx="15">
                  <c:v>39553</c:v>
                </c:pt>
                <c:pt idx="16">
                  <c:v>39560</c:v>
                </c:pt>
                <c:pt idx="17">
                  <c:v>39567</c:v>
                </c:pt>
                <c:pt idx="18">
                  <c:v>39574</c:v>
                </c:pt>
                <c:pt idx="19">
                  <c:v>39581</c:v>
                </c:pt>
                <c:pt idx="20">
                  <c:v>39588</c:v>
                </c:pt>
                <c:pt idx="21">
                  <c:v>39595</c:v>
                </c:pt>
                <c:pt idx="22">
                  <c:v>39602</c:v>
                </c:pt>
                <c:pt idx="23">
                  <c:v>39609</c:v>
                </c:pt>
                <c:pt idx="24">
                  <c:v>39616</c:v>
                </c:pt>
                <c:pt idx="25">
                  <c:v>39623</c:v>
                </c:pt>
                <c:pt idx="26">
                  <c:v>39630</c:v>
                </c:pt>
                <c:pt idx="27">
                  <c:v>39637</c:v>
                </c:pt>
                <c:pt idx="28">
                  <c:v>39644</c:v>
                </c:pt>
                <c:pt idx="29">
                  <c:v>39651</c:v>
                </c:pt>
                <c:pt idx="30">
                  <c:v>39658</c:v>
                </c:pt>
                <c:pt idx="31">
                  <c:v>39665</c:v>
                </c:pt>
                <c:pt idx="32">
                  <c:v>39672</c:v>
                </c:pt>
                <c:pt idx="33">
                  <c:v>39679</c:v>
                </c:pt>
                <c:pt idx="34">
                  <c:v>39686</c:v>
                </c:pt>
                <c:pt idx="35">
                  <c:v>39693</c:v>
                </c:pt>
                <c:pt idx="36">
                  <c:v>39700</c:v>
                </c:pt>
                <c:pt idx="37">
                  <c:v>39707</c:v>
                </c:pt>
                <c:pt idx="38">
                  <c:v>39714</c:v>
                </c:pt>
                <c:pt idx="39">
                  <c:v>39721</c:v>
                </c:pt>
                <c:pt idx="40">
                  <c:v>39728</c:v>
                </c:pt>
                <c:pt idx="41">
                  <c:v>39735</c:v>
                </c:pt>
                <c:pt idx="42">
                  <c:v>39742</c:v>
                </c:pt>
                <c:pt idx="43">
                  <c:v>39749</c:v>
                </c:pt>
                <c:pt idx="44">
                  <c:v>39756</c:v>
                </c:pt>
                <c:pt idx="45">
                  <c:v>39763</c:v>
                </c:pt>
                <c:pt idx="46">
                  <c:v>39770</c:v>
                </c:pt>
                <c:pt idx="47">
                  <c:v>39777</c:v>
                </c:pt>
                <c:pt idx="48">
                  <c:v>39784</c:v>
                </c:pt>
                <c:pt idx="49">
                  <c:v>39791</c:v>
                </c:pt>
                <c:pt idx="50">
                  <c:v>39798</c:v>
                </c:pt>
                <c:pt idx="51">
                  <c:v>39805</c:v>
                </c:pt>
                <c:pt idx="52">
                  <c:v>39812</c:v>
                </c:pt>
              </c:strCache>
            </c:strRef>
          </c:cat>
          <c:val>
            <c:numRef>
              <c:f>'Turnover Data'!$B$5:$BB$5</c:f>
              <c:numCache>
                <c:ptCount val="53"/>
                <c:pt idx="0">
                  <c:v>0.22</c:v>
                </c:pt>
                <c:pt idx="1">
                  <c:v>0.19</c:v>
                </c:pt>
                <c:pt idx="2">
                  <c:v>0.3786407766990291</c:v>
                </c:pt>
                <c:pt idx="3">
                  <c:v>0.30303030303030304</c:v>
                </c:pt>
                <c:pt idx="4">
                  <c:v>0.3</c:v>
                </c:pt>
                <c:pt idx="5">
                  <c:v>0.40816326530612246</c:v>
                </c:pt>
                <c:pt idx="6">
                  <c:v>0.45918367346938777</c:v>
                </c:pt>
                <c:pt idx="7">
                  <c:v>0.23300970873786409</c:v>
                </c:pt>
                <c:pt idx="8">
                  <c:v>0.2647058823529412</c:v>
                </c:pt>
                <c:pt idx="9">
                  <c:v>0.3645833333333333</c:v>
                </c:pt>
                <c:pt idx="10">
                  <c:v>0.3229166666666667</c:v>
                </c:pt>
                <c:pt idx="11">
                  <c:v>0.17</c:v>
                </c:pt>
                <c:pt idx="12">
                  <c:v>0.44660194174757284</c:v>
                </c:pt>
                <c:pt idx="13">
                  <c:v>0.24752475247524752</c:v>
                </c:pt>
                <c:pt idx="14">
                  <c:v>0.34615384615384615</c:v>
                </c:pt>
                <c:pt idx="15">
                  <c:v>0.4742268041237113</c:v>
                </c:pt>
                <c:pt idx="16">
                  <c:v>0.03</c:v>
                </c:pt>
                <c:pt idx="17">
                  <c:v>0.28125</c:v>
                </c:pt>
                <c:pt idx="18">
                  <c:v>0.0625</c:v>
                </c:pt>
                <c:pt idx="19">
                  <c:v>0.16666666666666666</c:v>
                </c:pt>
                <c:pt idx="20">
                  <c:v>0.01020408163265306</c:v>
                </c:pt>
                <c:pt idx="21">
                  <c:v>0.21153846153846154</c:v>
                </c:pt>
                <c:pt idx="22">
                  <c:v>0.25773195876288657</c:v>
                </c:pt>
                <c:pt idx="23">
                  <c:v>0.36082474226804123</c:v>
                </c:pt>
                <c:pt idx="24">
                  <c:v>0.27722772277227725</c:v>
                </c:pt>
                <c:pt idx="25">
                  <c:v>0.26262626262626265</c:v>
                </c:pt>
                <c:pt idx="26">
                  <c:v>0.10204081632653061</c:v>
                </c:pt>
                <c:pt idx="27">
                  <c:v>0.3402061855670103</c:v>
                </c:pt>
                <c:pt idx="28">
                  <c:v>0.41414141414141414</c:v>
                </c:pt>
                <c:pt idx="29">
                  <c:v>0.45544554455445546</c:v>
                </c:pt>
                <c:pt idx="30">
                  <c:v>0.2403846153846154</c:v>
                </c:pt>
                <c:pt idx="31">
                  <c:v>0.3333333333333333</c:v>
                </c:pt>
                <c:pt idx="32">
                  <c:v>0.19801980198019803</c:v>
                </c:pt>
                <c:pt idx="33">
                  <c:v>0.27835051546391754</c:v>
                </c:pt>
                <c:pt idx="34">
                  <c:v>0.00980392156862745</c:v>
                </c:pt>
                <c:pt idx="35">
                  <c:v>0.2647058823529412</c:v>
                </c:pt>
                <c:pt idx="36">
                  <c:v>0.3047619047619048</c:v>
                </c:pt>
                <c:pt idx="37">
                  <c:v>0.038834951456310676</c:v>
                </c:pt>
                <c:pt idx="38">
                  <c:v>0.25510204081632654</c:v>
                </c:pt>
                <c:pt idx="39">
                  <c:v>0.33</c:v>
                </c:pt>
                <c:pt idx="40">
                  <c:v>0.40384615384615385</c:v>
                </c:pt>
                <c:pt idx="41">
                  <c:v>0.4752475247524752</c:v>
                </c:pt>
                <c:pt idx="42">
                  <c:v>0.2222222222222222</c:v>
                </c:pt>
                <c:pt idx="43">
                  <c:v>0.20202020202020202</c:v>
                </c:pt>
                <c:pt idx="44">
                  <c:v>0.375</c:v>
                </c:pt>
                <c:pt idx="45">
                  <c:v>0.08080808080808081</c:v>
                </c:pt>
                <c:pt idx="46">
                  <c:v>0.30303030303030304</c:v>
                </c:pt>
                <c:pt idx="47">
                  <c:v>0.2653061224489796</c:v>
                </c:pt>
                <c:pt idx="48">
                  <c:v>0.23</c:v>
                </c:pt>
                <c:pt idx="49">
                  <c:v>0.19387755102040816</c:v>
                </c:pt>
                <c:pt idx="50">
                  <c:v>0.31</c:v>
                </c:pt>
                <c:pt idx="51">
                  <c:v>0.13131313131313133</c:v>
                </c:pt>
                <c:pt idx="52">
                  <c:v>0.33653846153846156</c:v>
                </c:pt>
              </c:numCache>
            </c:numRef>
          </c:val>
          <c:smooth val="0"/>
        </c:ser>
        <c:marker val="1"/>
        <c:axId val="21671509"/>
        <c:axId val="60825854"/>
      </c:lineChart>
      <c:dateAx>
        <c:axId val="21671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825854"/>
        <c:crosses val="autoZero"/>
        <c:auto val="0"/>
        <c:noMultiLvlLbl val="0"/>
      </c:dateAx>
      <c:valAx>
        <c:axId val="60825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Turnover 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167150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0275"/>
          <c:y val="0.04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1" i="0" u="none" baseline="0">
                <a:latin typeface="Arial"/>
                <a:ea typeface="Arial"/>
                <a:cs typeface="Arial"/>
              </a:rPr>
              <a:t>Pareto Chart - Employee Turnover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0625"/>
          <c:w val="0.92125"/>
          <c:h val="0.86375"/>
        </c:manualLayout>
      </c:layout>
      <c:barChart>
        <c:barDir val="col"/>
        <c:grouping val="clustered"/>
        <c:varyColors val="0"/>
        <c:ser>
          <c:idx val="0"/>
          <c:order val="0"/>
          <c:tx>
            <c:v>Defect Type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'Turnover Data'!$A$10:$A$18</c:f>
              <c:strCache>
                <c:ptCount val="9"/>
                <c:pt idx="0">
                  <c:v>Retired</c:v>
                </c:pt>
                <c:pt idx="1">
                  <c:v>Quit</c:v>
                </c:pt>
                <c:pt idx="2">
                  <c:v>Dismissed - Points</c:v>
                </c:pt>
                <c:pt idx="3">
                  <c:v>Dismissed - Discipline</c:v>
                </c:pt>
              </c:strCache>
            </c:strRef>
          </c:cat>
          <c:val>
            <c:numRef>
              <c:f>'Turnover Charts'!$S$56:$S$64</c:f>
              <c:numCache/>
            </c:numRef>
          </c:val>
        </c:ser>
        <c:axId val="10561775"/>
        <c:axId val="27947112"/>
      </c:barChart>
      <c:catAx>
        <c:axId val="10561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Turnover Reason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7947112"/>
        <c:crosses val="autoZero"/>
        <c:auto val="1"/>
        <c:lblOffset val="100"/>
        <c:noMultiLvlLbl val="0"/>
      </c:catAx>
      <c:valAx>
        <c:axId val="27947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Number of Defects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5617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latin typeface="Arial"/>
                <a:ea typeface="Arial"/>
                <a:cs typeface="Arial"/>
              </a:rPr>
              <a:t>Trend Chart
Associate Involvement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6975"/>
          <c:w val="0.8725"/>
          <c:h val="0.71425"/>
        </c:manualLayout>
      </c:layout>
      <c:lineChart>
        <c:grouping val="standard"/>
        <c:varyColors val="0"/>
        <c:ser>
          <c:idx val="0"/>
          <c:order val="0"/>
          <c:tx>
            <c:v>Target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'Associate Invovlement Data'!$B$2:$BB$2</c:f>
              <c:strCache>
                <c:ptCount val="53"/>
                <c:pt idx="0">
                  <c:v>39448</c:v>
                </c:pt>
                <c:pt idx="1">
                  <c:v>39455</c:v>
                </c:pt>
                <c:pt idx="2">
                  <c:v>39462</c:v>
                </c:pt>
                <c:pt idx="3">
                  <c:v>39469</c:v>
                </c:pt>
                <c:pt idx="4">
                  <c:v>39476</c:v>
                </c:pt>
                <c:pt idx="5">
                  <c:v>39483</c:v>
                </c:pt>
                <c:pt idx="6">
                  <c:v>39490</c:v>
                </c:pt>
                <c:pt idx="7">
                  <c:v>39497</c:v>
                </c:pt>
                <c:pt idx="8">
                  <c:v>39504</c:v>
                </c:pt>
                <c:pt idx="9">
                  <c:v>39511</c:v>
                </c:pt>
                <c:pt idx="10">
                  <c:v>39518</c:v>
                </c:pt>
                <c:pt idx="11">
                  <c:v>39525</c:v>
                </c:pt>
                <c:pt idx="12">
                  <c:v>39532</c:v>
                </c:pt>
                <c:pt idx="13">
                  <c:v>39539</c:v>
                </c:pt>
                <c:pt idx="14">
                  <c:v>39546</c:v>
                </c:pt>
                <c:pt idx="15">
                  <c:v>39553</c:v>
                </c:pt>
                <c:pt idx="16">
                  <c:v>39560</c:v>
                </c:pt>
                <c:pt idx="17">
                  <c:v>39567</c:v>
                </c:pt>
                <c:pt idx="18">
                  <c:v>39574</c:v>
                </c:pt>
                <c:pt idx="19">
                  <c:v>39581</c:v>
                </c:pt>
                <c:pt idx="20">
                  <c:v>39588</c:v>
                </c:pt>
                <c:pt idx="21">
                  <c:v>39595</c:v>
                </c:pt>
                <c:pt idx="22">
                  <c:v>39602</c:v>
                </c:pt>
                <c:pt idx="23">
                  <c:v>39609</c:v>
                </c:pt>
                <c:pt idx="24">
                  <c:v>39616</c:v>
                </c:pt>
                <c:pt idx="25">
                  <c:v>39623</c:v>
                </c:pt>
                <c:pt idx="26">
                  <c:v>39630</c:v>
                </c:pt>
                <c:pt idx="27">
                  <c:v>39637</c:v>
                </c:pt>
                <c:pt idx="28">
                  <c:v>39644</c:v>
                </c:pt>
                <c:pt idx="29">
                  <c:v>39651</c:v>
                </c:pt>
                <c:pt idx="30">
                  <c:v>39658</c:v>
                </c:pt>
                <c:pt idx="31">
                  <c:v>39665</c:v>
                </c:pt>
                <c:pt idx="32">
                  <c:v>39672</c:v>
                </c:pt>
                <c:pt idx="33">
                  <c:v>39679</c:v>
                </c:pt>
                <c:pt idx="34">
                  <c:v>39686</c:v>
                </c:pt>
                <c:pt idx="35">
                  <c:v>39693</c:v>
                </c:pt>
                <c:pt idx="36">
                  <c:v>39700</c:v>
                </c:pt>
                <c:pt idx="37">
                  <c:v>39707</c:v>
                </c:pt>
                <c:pt idx="38">
                  <c:v>39714</c:v>
                </c:pt>
                <c:pt idx="39">
                  <c:v>39721</c:v>
                </c:pt>
                <c:pt idx="40">
                  <c:v>39728</c:v>
                </c:pt>
                <c:pt idx="41">
                  <c:v>39735</c:v>
                </c:pt>
                <c:pt idx="42">
                  <c:v>39742</c:v>
                </c:pt>
                <c:pt idx="43">
                  <c:v>39749</c:v>
                </c:pt>
                <c:pt idx="44">
                  <c:v>39756</c:v>
                </c:pt>
                <c:pt idx="45">
                  <c:v>39763</c:v>
                </c:pt>
                <c:pt idx="46">
                  <c:v>39770</c:v>
                </c:pt>
                <c:pt idx="47">
                  <c:v>39777</c:v>
                </c:pt>
                <c:pt idx="48">
                  <c:v>39784</c:v>
                </c:pt>
                <c:pt idx="49">
                  <c:v>39791</c:v>
                </c:pt>
                <c:pt idx="50">
                  <c:v>39798</c:v>
                </c:pt>
                <c:pt idx="51">
                  <c:v>39805</c:v>
                </c:pt>
                <c:pt idx="52">
                  <c:v>39812</c:v>
                </c:pt>
              </c:strCache>
            </c:strRef>
          </c:cat>
          <c:val>
            <c:numRef>
              <c:f>'Associate Invovlement Data'!$B$7:$BB$7</c:f>
              <c:numCache>
                <c:ptCount val="53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  <c:pt idx="39">
                  <c:v>0.25</c:v>
                </c:pt>
                <c:pt idx="40">
                  <c:v>0.25</c:v>
                </c:pt>
                <c:pt idx="41">
                  <c:v>0.25</c:v>
                </c:pt>
                <c:pt idx="42">
                  <c:v>0.25</c:v>
                </c:pt>
                <c:pt idx="43">
                  <c:v>0.25</c:v>
                </c:pt>
                <c:pt idx="44">
                  <c:v>0.25</c:v>
                </c:pt>
                <c:pt idx="45">
                  <c:v>0.25</c:v>
                </c:pt>
                <c:pt idx="46">
                  <c:v>0.25</c:v>
                </c:pt>
                <c:pt idx="47">
                  <c:v>0.25</c:v>
                </c:pt>
                <c:pt idx="48">
                  <c:v>0.25</c:v>
                </c:pt>
                <c:pt idx="49">
                  <c:v>0.25</c:v>
                </c:pt>
                <c:pt idx="50">
                  <c:v>0.25</c:v>
                </c:pt>
                <c:pt idx="51">
                  <c:v>0.25</c:v>
                </c:pt>
                <c:pt idx="52">
                  <c:v>0.25</c:v>
                </c:pt>
              </c:numCache>
            </c:numRef>
          </c:val>
          <c:smooth val="0"/>
        </c:ser>
        <c:ser>
          <c:idx val="1"/>
          <c:order val="1"/>
          <c:tx>
            <c:v>Actual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'Associate Invovlement Data'!$B$5:$K$5</c:f>
              <c:numCache>
                <c:ptCount val="10"/>
                <c:pt idx="0">
                  <c:v>0.22</c:v>
                </c:pt>
                <c:pt idx="1">
                  <c:v>0.19</c:v>
                </c:pt>
                <c:pt idx="2">
                  <c:v>0.3786407766990291</c:v>
                </c:pt>
                <c:pt idx="3">
                  <c:v>0.30303030303030304</c:v>
                </c:pt>
                <c:pt idx="4">
                  <c:v>0.3</c:v>
                </c:pt>
                <c:pt idx="5">
                  <c:v>0.40816326530612246</c:v>
                </c:pt>
                <c:pt idx="6">
                  <c:v>0.45918367346938777</c:v>
                </c:pt>
                <c:pt idx="7">
                  <c:v>0.23300970873786409</c:v>
                </c:pt>
                <c:pt idx="8">
                  <c:v>0.2647058823529412</c:v>
                </c:pt>
                <c:pt idx="9">
                  <c:v>0.3645833333333333</c:v>
                </c:pt>
              </c:numCache>
            </c:numRef>
          </c:val>
          <c:smooth val="0"/>
        </c:ser>
        <c:marker val="1"/>
        <c:axId val="50197417"/>
        <c:axId val="49123570"/>
      </c:lineChart>
      <c:dateAx>
        <c:axId val="50197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123570"/>
        <c:crosses val="autoZero"/>
        <c:auto val="0"/>
        <c:noMultiLvlLbl val="0"/>
      </c:dateAx>
      <c:valAx>
        <c:axId val="491235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Suggestion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197417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0275"/>
          <c:y val="0.04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1" i="0" u="none" baseline="0">
                <a:latin typeface="Arial"/>
                <a:ea typeface="Arial"/>
                <a:cs typeface="Arial"/>
              </a:rPr>
              <a:t>Pareto Chart - Associate Involvement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7825"/>
          <c:w val="0.911"/>
          <c:h val="0.83875"/>
        </c:manualLayout>
      </c:layout>
      <c:barChart>
        <c:barDir val="col"/>
        <c:grouping val="clustered"/>
        <c:varyColors val="0"/>
        <c:ser>
          <c:idx val="0"/>
          <c:order val="0"/>
          <c:tx>
            <c:v>Defect Type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'Associate Invovlement Data'!$A$10:$A$18</c:f>
              <c:strCache>
                <c:ptCount val="9"/>
                <c:pt idx="0">
                  <c:v>Process Improvements</c:v>
                </c:pt>
                <c:pt idx="1">
                  <c:v>Product Improvement</c:v>
                </c:pt>
                <c:pt idx="2">
                  <c:v>Quality Improvments</c:v>
                </c:pt>
                <c:pt idx="3">
                  <c:v>Safety Items</c:v>
                </c:pt>
              </c:strCache>
            </c:strRef>
          </c:cat>
          <c:val>
            <c:numRef>
              <c:f>'Associate Involvement Charts'!$S$56:$S$64</c:f>
              <c:numCache/>
            </c:numRef>
          </c:val>
        </c:ser>
        <c:axId val="39458947"/>
        <c:axId val="19586204"/>
      </c:barChart>
      <c:catAx>
        <c:axId val="39458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Suggestion Type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9586204"/>
        <c:crosses val="autoZero"/>
        <c:auto val="1"/>
        <c:lblOffset val="100"/>
        <c:noMultiLvlLbl val="0"/>
      </c:catAx>
      <c:valAx>
        <c:axId val="19586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Number of Suggestions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4589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latin typeface="Arial"/>
                <a:ea typeface="Arial"/>
                <a:cs typeface="Arial"/>
              </a:rPr>
              <a:t>Trend Chart
Training Hours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695"/>
          <c:w val="0.882"/>
          <c:h val="0.7355"/>
        </c:manualLayout>
      </c:layout>
      <c:lineChart>
        <c:grouping val="standard"/>
        <c:varyColors val="0"/>
        <c:ser>
          <c:idx val="0"/>
          <c:order val="0"/>
          <c:tx>
            <c:v>Target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'Training Hours Data'!$B$2:$BB$2</c:f>
              <c:strCache>
                <c:ptCount val="53"/>
                <c:pt idx="0">
                  <c:v>39448</c:v>
                </c:pt>
                <c:pt idx="1">
                  <c:v>39455</c:v>
                </c:pt>
                <c:pt idx="2">
                  <c:v>39462</c:v>
                </c:pt>
                <c:pt idx="3">
                  <c:v>39469</c:v>
                </c:pt>
                <c:pt idx="4">
                  <c:v>39476</c:v>
                </c:pt>
                <c:pt idx="5">
                  <c:v>39483</c:v>
                </c:pt>
                <c:pt idx="6">
                  <c:v>39490</c:v>
                </c:pt>
                <c:pt idx="7">
                  <c:v>39497</c:v>
                </c:pt>
                <c:pt idx="8">
                  <c:v>39504</c:v>
                </c:pt>
                <c:pt idx="9">
                  <c:v>39511</c:v>
                </c:pt>
                <c:pt idx="10">
                  <c:v>39518</c:v>
                </c:pt>
                <c:pt idx="11">
                  <c:v>39525</c:v>
                </c:pt>
                <c:pt idx="12">
                  <c:v>39532</c:v>
                </c:pt>
                <c:pt idx="13">
                  <c:v>39539</c:v>
                </c:pt>
                <c:pt idx="14">
                  <c:v>39546</c:v>
                </c:pt>
                <c:pt idx="15">
                  <c:v>39553</c:v>
                </c:pt>
                <c:pt idx="16">
                  <c:v>39560</c:v>
                </c:pt>
                <c:pt idx="17">
                  <c:v>39567</c:v>
                </c:pt>
                <c:pt idx="18">
                  <c:v>39574</c:v>
                </c:pt>
                <c:pt idx="19">
                  <c:v>39581</c:v>
                </c:pt>
                <c:pt idx="20">
                  <c:v>39588</c:v>
                </c:pt>
                <c:pt idx="21">
                  <c:v>39595</c:v>
                </c:pt>
                <c:pt idx="22">
                  <c:v>39602</c:v>
                </c:pt>
                <c:pt idx="23">
                  <c:v>39609</c:v>
                </c:pt>
                <c:pt idx="24">
                  <c:v>39616</c:v>
                </c:pt>
                <c:pt idx="25">
                  <c:v>39623</c:v>
                </c:pt>
                <c:pt idx="26">
                  <c:v>39630</c:v>
                </c:pt>
                <c:pt idx="27">
                  <c:v>39637</c:v>
                </c:pt>
                <c:pt idx="28">
                  <c:v>39644</c:v>
                </c:pt>
                <c:pt idx="29">
                  <c:v>39651</c:v>
                </c:pt>
                <c:pt idx="30">
                  <c:v>39658</c:v>
                </c:pt>
                <c:pt idx="31">
                  <c:v>39665</c:v>
                </c:pt>
                <c:pt idx="32">
                  <c:v>39672</c:v>
                </c:pt>
                <c:pt idx="33">
                  <c:v>39679</c:v>
                </c:pt>
                <c:pt idx="34">
                  <c:v>39686</c:v>
                </c:pt>
                <c:pt idx="35">
                  <c:v>39693</c:v>
                </c:pt>
                <c:pt idx="36">
                  <c:v>39700</c:v>
                </c:pt>
                <c:pt idx="37">
                  <c:v>39707</c:v>
                </c:pt>
                <c:pt idx="38">
                  <c:v>39714</c:v>
                </c:pt>
                <c:pt idx="39">
                  <c:v>39721</c:v>
                </c:pt>
                <c:pt idx="40">
                  <c:v>39728</c:v>
                </c:pt>
                <c:pt idx="41">
                  <c:v>39735</c:v>
                </c:pt>
                <c:pt idx="42">
                  <c:v>39742</c:v>
                </c:pt>
                <c:pt idx="43">
                  <c:v>39749</c:v>
                </c:pt>
                <c:pt idx="44">
                  <c:v>39756</c:v>
                </c:pt>
                <c:pt idx="45">
                  <c:v>39763</c:v>
                </c:pt>
                <c:pt idx="46">
                  <c:v>39770</c:v>
                </c:pt>
                <c:pt idx="47">
                  <c:v>39777</c:v>
                </c:pt>
                <c:pt idx="48">
                  <c:v>39784</c:v>
                </c:pt>
                <c:pt idx="49">
                  <c:v>39791</c:v>
                </c:pt>
                <c:pt idx="50">
                  <c:v>39798</c:v>
                </c:pt>
                <c:pt idx="51">
                  <c:v>39805</c:v>
                </c:pt>
                <c:pt idx="52">
                  <c:v>39812</c:v>
                </c:pt>
              </c:strCache>
            </c:strRef>
          </c:cat>
          <c:val>
            <c:numRef>
              <c:f>'Training Hours Data'!$B$7:$BB$7</c:f>
              <c:numCache>
                <c:ptCount val="53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  <c:pt idx="25">
                  <c:v>0.3</c:v>
                </c:pt>
                <c:pt idx="26">
                  <c:v>0.3</c:v>
                </c:pt>
                <c:pt idx="27">
                  <c:v>0.3</c:v>
                </c:pt>
                <c:pt idx="28">
                  <c:v>0.3</c:v>
                </c:pt>
                <c:pt idx="29">
                  <c:v>0.3</c:v>
                </c:pt>
                <c:pt idx="30">
                  <c:v>0.3</c:v>
                </c:pt>
                <c:pt idx="31">
                  <c:v>0.3</c:v>
                </c:pt>
                <c:pt idx="32">
                  <c:v>0.3</c:v>
                </c:pt>
                <c:pt idx="33">
                  <c:v>0.3</c:v>
                </c:pt>
                <c:pt idx="34">
                  <c:v>0.3</c:v>
                </c:pt>
                <c:pt idx="35">
                  <c:v>0.3</c:v>
                </c:pt>
                <c:pt idx="36">
                  <c:v>0.3</c:v>
                </c:pt>
                <c:pt idx="37">
                  <c:v>0.3</c:v>
                </c:pt>
                <c:pt idx="38">
                  <c:v>0.3</c:v>
                </c:pt>
                <c:pt idx="39">
                  <c:v>0.3</c:v>
                </c:pt>
                <c:pt idx="40">
                  <c:v>0.3</c:v>
                </c:pt>
                <c:pt idx="41">
                  <c:v>0.3</c:v>
                </c:pt>
                <c:pt idx="42">
                  <c:v>0.3</c:v>
                </c:pt>
                <c:pt idx="43">
                  <c:v>0.3</c:v>
                </c:pt>
                <c:pt idx="44">
                  <c:v>0.3</c:v>
                </c:pt>
                <c:pt idx="45">
                  <c:v>0.3</c:v>
                </c:pt>
                <c:pt idx="46">
                  <c:v>0.3</c:v>
                </c:pt>
                <c:pt idx="47">
                  <c:v>0.3</c:v>
                </c:pt>
                <c:pt idx="48">
                  <c:v>0.3</c:v>
                </c:pt>
                <c:pt idx="49">
                  <c:v>0.3</c:v>
                </c:pt>
                <c:pt idx="50">
                  <c:v>0.3</c:v>
                </c:pt>
                <c:pt idx="51">
                  <c:v>0.3</c:v>
                </c:pt>
                <c:pt idx="52">
                  <c:v>0.3</c:v>
                </c:pt>
              </c:numCache>
            </c:numRef>
          </c:val>
          <c:smooth val="0"/>
        </c:ser>
        <c:ser>
          <c:idx val="1"/>
          <c:order val="1"/>
          <c:tx>
            <c:v>Actual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'Training Hours Data'!$B$5:$BB$5</c:f>
              <c:numCache>
                <c:ptCount val="53"/>
                <c:pt idx="0">
                  <c:v>0.25</c:v>
                </c:pt>
                <c:pt idx="1">
                  <c:v>0.19</c:v>
                </c:pt>
                <c:pt idx="2">
                  <c:v>0.3883495145631068</c:v>
                </c:pt>
                <c:pt idx="3">
                  <c:v>0.31313131313131315</c:v>
                </c:pt>
                <c:pt idx="4">
                  <c:v>0.3</c:v>
                </c:pt>
                <c:pt idx="5">
                  <c:v>0.40816326530612246</c:v>
                </c:pt>
                <c:pt idx="6">
                  <c:v>0.46938775510204084</c:v>
                </c:pt>
                <c:pt idx="7">
                  <c:v>0.23300970873786409</c:v>
                </c:pt>
                <c:pt idx="8">
                  <c:v>0.27450980392156865</c:v>
                </c:pt>
                <c:pt idx="9">
                  <c:v>0.375</c:v>
                </c:pt>
                <c:pt idx="10">
                  <c:v>0.34375</c:v>
                </c:pt>
                <c:pt idx="11">
                  <c:v>0.2</c:v>
                </c:pt>
                <c:pt idx="12">
                  <c:v>0.44660194174757284</c:v>
                </c:pt>
                <c:pt idx="13">
                  <c:v>0.24752475247524752</c:v>
                </c:pt>
                <c:pt idx="14">
                  <c:v>0.34615384615384615</c:v>
                </c:pt>
                <c:pt idx="15">
                  <c:v>0.4742268041237113</c:v>
                </c:pt>
                <c:pt idx="16">
                  <c:v>0.04</c:v>
                </c:pt>
                <c:pt idx="17">
                  <c:v>0.28125</c:v>
                </c:pt>
                <c:pt idx="18">
                  <c:v>0.0625</c:v>
                </c:pt>
                <c:pt idx="19">
                  <c:v>0.16666666666666666</c:v>
                </c:pt>
                <c:pt idx="20">
                  <c:v>0.01020408163265306</c:v>
                </c:pt>
                <c:pt idx="21">
                  <c:v>0.21153846153846154</c:v>
                </c:pt>
                <c:pt idx="22">
                  <c:v>0.25773195876288657</c:v>
                </c:pt>
                <c:pt idx="23">
                  <c:v>0.3711340206185567</c:v>
                </c:pt>
                <c:pt idx="24">
                  <c:v>0.2871287128712871</c:v>
                </c:pt>
                <c:pt idx="25">
                  <c:v>0.26262626262626265</c:v>
                </c:pt>
                <c:pt idx="26">
                  <c:v>0.12244897959183673</c:v>
                </c:pt>
                <c:pt idx="27">
                  <c:v>0.3402061855670103</c:v>
                </c:pt>
                <c:pt idx="28">
                  <c:v>0.41414141414141414</c:v>
                </c:pt>
                <c:pt idx="29">
                  <c:v>0.46534653465346537</c:v>
                </c:pt>
                <c:pt idx="30">
                  <c:v>0.28846153846153844</c:v>
                </c:pt>
                <c:pt idx="31">
                  <c:v>0.3333333333333333</c:v>
                </c:pt>
                <c:pt idx="32">
                  <c:v>0.19801980198019803</c:v>
                </c:pt>
                <c:pt idx="33">
                  <c:v>0.27835051546391754</c:v>
                </c:pt>
                <c:pt idx="34">
                  <c:v>0.00980392156862745</c:v>
                </c:pt>
                <c:pt idx="35">
                  <c:v>0.2647058823529412</c:v>
                </c:pt>
                <c:pt idx="36">
                  <c:v>0.3047619047619048</c:v>
                </c:pt>
                <c:pt idx="37">
                  <c:v>0.038834951456310676</c:v>
                </c:pt>
                <c:pt idx="38">
                  <c:v>0.25510204081632654</c:v>
                </c:pt>
                <c:pt idx="39">
                  <c:v>0.34</c:v>
                </c:pt>
                <c:pt idx="40">
                  <c:v>0.41346153846153844</c:v>
                </c:pt>
                <c:pt idx="41">
                  <c:v>0.4752475247524752</c:v>
                </c:pt>
                <c:pt idx="42">
                  <c:v>0.26262626262626265</c:v>
                </c:pt>
                <c:pt idx="43">
                  <c:v>0.20202020202020202</c:v>
                </c:pt>
                <c:pt idx="44">
                  <c:v>0.4326923076923077</c:v>
                </c:pt>
                <c:pt idx="45">
                  <c:v>0.08080808080808081</c:v>
                </c:pt>
                <c:pt idx="46">
                  <c:v>0.31313131313131315</c:v>
                </c:pt>
                <c:pt idx="47">
                  <c:v>0.2653061224489796</c:v>
                </c:pt>
                <c:pt idx="48">
                  <c:v>0.23</c:v>
                </c:pt>
                <c:pt idx="49">
                  <c:v>0.20408163265306123</c:v>
                </c:pt>
                <c:pt idx="50">
                  <c:v>0.35</c:v>
                </c:pt>
                <c:pt idx="51">
                  <c:v>0.13131313131313133</c:v>
                </c:pt>
                <c:pt idx="52">
                  <c:v>0.33653846153846156</c:v>
                </c:pt>
              </c:numCache>
            </c:numRef>
          </c:val>
          <c:smooth val="0"/>
        </c:ser>
        <c:marker val="1"/>
        <c:axId val="42058109"/>
        <c:axId val="42978662"/>
      </c:lineChart>
      <c:dateAx>
        <c:axId val="42058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978662"/>
        <c:crosses val="autoZero"/>
        <c:auto val="0"/>
        <c:noMultiLvlLbl val="0"/>
      </c:dateAx>
      <c:valAx>
        <c:axId val="42978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Hours per Employee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05810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045"/>
          <c:y val="0.04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1" i="0" u="none" baseline="0">
                <a:latin typeface="Arial"/>
                <a:ea typeface="Arial"/>
                <a:cs typeface="Arial"/>
              </a:rPr>
              <a:t>Pareto Chart - Training Hours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0625"/>
          <c:w val="0.92125"/>
          <c:h val="0.86375"/>
        </c:manualLayout>
      </c:layout>
      <c:barChart>
        <c:barDir val="col"/>
        <c:grouping val="clustered"/>
        <c:varyColors val="0"/>
        <c:ser>
          <c:idx val="0"/>
          <c:order val="0"/>
          <c:tx>
            <c:v>Defect Type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'Training Hours Data'!$A$10:$A$18</c:f>
              <c:strCache>
                <c:ptCount val="9"/>
                <c:pt idx="0">
                  <c:v>Problem Solving</c:v>
                </c:pt>
                <c:pt idx="1">
                  <c:v>Computer Skills</c:v>
                </c:pt>
                <c:pt idx="2">
                  <c:v>5S</c:v>
                </c:pt>
                <c:pt idx="3">
                  <c:v>Value Stream Mapping</c:v>
                </c:pt>
                <c:pt idx="4">
                  <c:v>Lean Mfg</c:v>
                </c:pt>
              </c:strCache>
            </c:strRef>
          </c:cat>
          <c:val>
            <c:numRef>
              <c:f>'Training Charts'!$S$56:$S$64</c:f>
              <c:numCache/>
            </c:numRef>
          </c:val>
        </c:ser>
        <c:axId val="51263639"/>
        <c:axId val="58719568"/>
      </c:barChart>
      <c:catAx>
        <c:axId val="51263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Course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8719568"/>
        <c:crosses val="autoZero"/>
        <c:auto val="1"/>
        <c:lblOffset val="100"/>
        <c:noMultiLvlLbl val="0"/>
      </c:catAx>
      <c:valAx>
        <c:axId val="58719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Hours by Course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2636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18</xdr:col>
      <xdr:colOff>581025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0" y="161925"/>
        <a:ext cx="82010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85725</xdr:rowOff>
    </xdr:from>
    <xdr:to>
      <xdr:col>18</xdr:col>
      <xdr:colOff>600075</xdr:colOff>
      <xdr:row>52</xdr:row>
      <xdr:rowOff>57150</xdr:rowOff>
    </xdr:to>
    <xdr:graphicFrame>
      <xdr:nvGraphicFramePr>
        <xdr:cNvPr id="2" name="Chart 2"/>
        <xdr:cNvGraphicFramePr/>
      </xdr:nvGraphicFramePr>
      <xdr:xfrm>
        <a:off x="0" y="4295775"/>
        <a:ext cx="8220075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171450</xdr:colOff>
      <xdr:row>8</xdr:row>
      <xdr:rowOff>28575</xdr:rowOff>
    </xdr:from>
    <xdr:to>
      <xdr:col>18</xdr:col>
      <xdr:colOff>352425</xdr:colOff>
      <xdr:row>15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7600950" y="1323975"/>
          <a:ext cx="371475" cy="112395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Good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18</xdr:col>
      <xdr:colOff>581025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0" y="161925"/>
        <a:ext cx="82010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85725</xdr:rowOff>
    </xdr:from>
    <xdr:to>
      <xdr:col>18</xdr:col>
      <xdr:colOff>600075</xdr:colOff>
      <xdr:row>52</xdr:row>
      <xdr:rowOff>57150</xdr:rowOff>
    </xdr:to>
    <xdr:graphicFrame>
      <xdr:nvGraphicFramePr>
        <xdr:cNvPr id="2" name="Chart 2"/>
        <xdr:cNvGraphicFramePr/>
      </xdr:nvGraphicFramePr>
      <xdr:xfrm>
        <a:off x="0" y="4295775"/>
        <a:ext cx="8220075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171450</xdr:colOff>
      <xdr:row>8</xdr:row>
      <xdr:rowOff>28575</xdr:rowOff>
    </xdr:from>
    <xdr:to>
      <xdr:col>18</xdr:col>
      <xdr:colOff>352425</xdr:colOff>
      <xdr:row>15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7600950" y="1323975"/>
          <a:ext cx="371475" cy="112395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Good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18</xdr:col>
      <xdr:colOff>581025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0" y="161925"/>
        <a:ext cx="82010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85725</xdr:rowOff>
    </xdr:from>
    <xdr:to>
      <xdr:col>18</xdr:col>
      <xdr:colOff>600075</xdr:colOff>
      <xdr:row>52</xdr:row>
      <xdr:rowOff>57150</xdr:rowOff>
    </xdr:to>
    <xdr:graphicFrame>
      <xdr:nvGraphicFramePr>
        <xdr:cNvPr id="2" name="Chart 2"/>
        <xdr:cNvGraphicFramePr/>
      </xdr:nvGraphicFramePr>
      <xdr:xfrm>
        <a:off x="0" y="4295775"/>
        <a:ext cx="8220075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171450</xdr:colOff>
      <xdr:row>8</xdr:row>
      <xdr:rowOff>28575</xdr:rowOff>
    </xdr:from>
    <xdr:to>
      <xdr:col>18</xdr:col>
      <xdr:colOff>352425</xdr:colOff>
      <xdr:row>15</xdr:row>
      <xdr:rowOff>19050</xdr:rowOff>
    </xdr:to>
    <xdr:sp>
      <xdr:nvSpPr>
        <xdr:cNvPr id="3" name="AutoShape 3"/>
        <xdr:cNvSpPr>
          <a:spLocks/>
        </xdr:cNvSpPr>
      </xdr:nvSpPr>
      <xdr:spPr>
        <a:xfrm rot="10800000">
          <a:off x="7600950" y="1323975"/>
          <a:ext cx="371475" cy="112395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Good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18</xdr:col>
      <xdr:colOff>581025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0" y="161925"/>
        <a:ext cx="82010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85725</xdr:rowOff>
    </xdr:from>
    <xdr:to>
      <xdr:col>18</xdr:col>
      <xdr:colOff>600075</xdr:colOff>
      <xdr:row>52</xdr:row>
      <xdr:rowOff>57150</xdr:rowOff>
    </xdr:to>
    <xdr:graphicFrame>
      <xdr:nvGraphicFramePr>
        <xdr:cNvPr id="2" name="Chart 2"/>
        <xdr:cNvGraphicFramePr/>
      </xdr:nvGraphicFramePr>
      <xdr:xfrm>
        <a:off x="0" y="4295775"/>
        <a:ext cx="8220075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171450</xdr:colOff>
      <xdr:row>8</xdr:row>
      <xdr:rowOff>28575</xdr:rowOff>
    </xdr:from>
    <xdr:to>
      <xdr:col>18</xdr:col>
      <xdr:colOff>352425</xdr:colOff>
      <xdr:row>15</xdr:row>
      <xdr:rowOff>19050</xdr:rowOff>
    </xdr:to>
    <xdr:sp>
      <xdr:nvSpPr>
        <xdr:cNvPr id="3" name="AutoShape 3"/>
        <xdr:cNvSpPr>
          <a:spLocks/>
        </xdr:cNvSpPr>
      </xdr:nvSpPr>
      <xdr:spPr>
        <a:xfrm rot="10800000">
          <a:off x="7600950" y="1323975"/>
          <a:ext cx="371475" cy="112395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Good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workbookViewId="0" topLeftCell="A25">
      <selection activeCell="K35" sqref="K35"/>
    </sheetView>
  </sheetViews>
  <sheetFormatPr defaultColWidth="9.140625" defaultRowHeight="12.75"/>
  <cols>
    <col min="1" max="1" width="3.28125" style="0" customWidth="1"/>
    <col min="2" max="2" width="13.7109375" style="0" customWidth="1"/>
    <col min="3" max="3" width="9.28125" style="0" bestFit="1" customWidth="1"/>
  </cols>
  <sheetData>
    <row r="1" spans="1:2" ht="12.75">
      <c r="A1" s="53" t="s">
        <v>77</v>
      </c>
      <c r="B1" s="53"/>
    </row>
    <row r="2" spans="1:2" ht="12.75">
      <c r="A2" s="53"/>
      <c r="B2" s="53"/>
    </row>
    <row r="3" spans="1:2" ht="12.75">
      <c r="A3" s="53" t="s">
        <v>79</v>
      </c>
      <c r="B3" s="53"/>
    </row>
    <row r="4" spans="1:2" ht="12.75">
      <c r="A4" s="53"/>
      <c r="B4" s="53"/>
    </row>
    <row r="5" spans="1:3" ht="12.75">
      <c r="A5" s="53">
        <v>1</v>
      </c>
      <c r="B5" s="53" t="s">
        <v>78</v>
      </c>
      <c r="C5" s="52">
        <v>39448</v>
      </c>
    </row>
    <row r="6" spans="1:3" ht="12.75">
      <c r="A6" s="53">
        <v>2</v>
      </c>
      <c r="B6" s="53" t="s">
        <v>105</v>
      </c>
      <c r="C6" s="52">
        <v>39504</v>
      </c>
    </row>
    <row r="10" ht="12.75">
      <c r="A10" t="s">
        <v>80</v>
      </c>
    </row>
    <row r="11" ht="12.75">
      <c r="A11" t="s">
        <v>81</v>
      </c>
    </row>
    <row r="12" ht="12.75">
      <c r="A12" t="s">
        <v>82</v>
      </c>
    </row>
    <row r="14" ht="12.75">
      <c r="A14" t="s">
        <v>83</v>
      </c>
    </row>
    <row r="15" ht="12.75">
      <c r="A15" t="s">
        <v>84</v>
      </c>
    </row>
    <row r="16" ht="12.75">
      <c r="A16" t="s">
        <v>85</v>
      </c>
    </row>
    <row r="17" ht="12.75">
      <c r="A17" t="s">
        <v>87</v>
      </c>
    </row>
    <row r="18" ht="12.75">
      <c r="A18" t="s">
        <v>88</v>
      </c>
    </row>
    <row r="23" ht="12.75">
      <c r="A23" t="s">
        <v>86</v>
      </c>
    </row>
    <row r="25" ht="12.75">
      <c r="A25" t="s">
        <v>108</v>
      </c>
    </row>
    <row r="27" ht="12.75">
      <c r="A27" t="s">
        <v>89</v>
      </c>
    </row>
    <row r="28" spans="1:2" ht="12.75">
      <c r="A28">
        <v>1</v>
      </c>
      <c r="B28" t="s">
        <v>90</v>
      </c>
    </row>
    <row r="29" spans="1:2" ht="12.75">
      <c r="A29">
        <v>2</v>
      </c>
      <c r="B29" t="s">
        <v>91</v>
      </c>
    </row>
    <row r="30" spans="1:2" ht="12.75">
      <c r="A30">
        <v>3</v>
      </c>
      <c r="B30" t="s">
        <v>92</v>
      </c>
    </row>
    <row r="31" spans="1:2" ht="12.75">
      <c r="A31">
        <v>4</v>
      </c>
      <c r="B31" t="s">
        <v>93</v>
      </c>
    </row>
    <row r="32" spans="1:2" ht="12.75">
      <c r="A32">
        <v>5</v>
      </c>
      <c r="B32" t="s">
        <v>94</v>
      </c>
    </row>
    <row r="33" spans="1:2" ht="12.75">
      <c r="A33">
        <v>6</v>
      </c>
      <c r="B33" t="s">
        <v>95</v>
      </c>
    </row>
    <row r="35" ht="12.75">
      <c r="A35" t="s">
        <v>96</v>
      </c>
    </row>
    <row r="38" ht="12.75">
      <c r="A38" t="s">
        <v>97</v>
      </c>
    </row>
    <row r="39" ht="12.75">
      <c r="A39" t="s">
        <v>98</v>
      </c>
    </row>
    <row r="40" ht="12.75">
      <c r="A40" t="s">
        <v>99</v>
      </c>
    </row>
    <row r="41" ht="12.75">
      <c r="A41" t="s">
        <v>100</v>
      </c>
    </row>
    <row r="42" ht="12.75">
      <c r="B42" t="s">
        <v>101</v>
      </c>
    </row>
    <row r="43" ht="12.75">
      <c r="B43" t="s">
        <v>102</v>
      </c>
    </row>
    <row r="44" ht="12.75">
      <c r="B44" t="s">
        <v>103</v>
      </c>
    </row>
    <row r="45" ht="12.75">
      <c r="C45" t="s">
        <v>104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T76"/>
  <sheetViews>
    <sheetView zoomScale="75" zoomScaleNormal="75" workbookViewId="0" topLeftCell="A37">
      <selection activeCell="T56" sqref="T56:T64"/>
    </sheetView>
  </sheetViews>
  <sheetFormatPr defaultColWidth="9.140625" defaultRowHeight="12.75"/>
  <cols>
    <col min="4" max="4" width="2.8515625" style="0" customWidth="1"/>
    <col min="6" max="6" width="2.8515625" style="0" customWidth="1"/>
    <col min="8" max="8" width="2.8515625" style="0" customWidth="1"/>
    <col min="10" max="10" width="2.8515625" style="0" customWidth="1"/>
    <col min="12" max="12" width="2.8515625" style="0" customWidth="1"/>
    <col min="14" max="14" width="2.8515625" style="0" customWidth="1"/>
    <col min="16" max="16" width="2.8515625" style="0" customWidth="1"/>
    <col min="18" max="18" width="2.8515625" style="0" customWidth="1"/>
    <col min="20" max="20" width="2.8515625" style="0" customWidth="1"/>
  </cols>
  <sheetData>
    <row r="1" ht="12.75">
      <c r="A1" t="str">
        <f>'Training Hours Data'!A1</f>
        <v>Training hours / associate</v>
      </c>
    </row>
    <row r="54" ht="20.25">
      <c r="A54" s="11" t="s">
        <v>7</v>
      </c>
    </row>
    <row r="55" spans="3:20" ht="12.75">
      <c r="C55" s="8">
        <f aca="true" t="shared" si="0" ref="C55:O55">E55-7</f>
        <v>39448</v>
      </c>
      <c r="D55" s="10"/>
      <c r="E55" s="8">
        <f t="shared" si="0"/>
        <v>39455</v>
      </c>
      <c r="F55" s="10"/>
      <c r="G55" s="8">
        <f t="shared" si="0"/>
        <v>39462</v>
      </c>
      <c r="H55" s="10"/>
      <c r="I55" s="8">
        <f t="shared" si="0"/>
        <v>39469</v>
      </c>
      <c r="J55" s="10"/>
      <c r="K55" s="8">
        <f t="shared" si="0"/>
        <v>39476</v>
      </c>
      <c r="L55" s="10"/>
      <c r="M55" s="8">
        <f t="shared" si="0"/>
        <v>39483</v>
      </c>
      <c r="N55" s="10"/>
      <c r="O55" s="8">
        <f t="shared" si="0"/>
        <v>39490</v>
      </c>
      <c r="P55" s="10"/>
      <c r="Q55" s="9">
        <f>S55-7</f>
        <v>39497</v>
      </c>
      <c r="R55" s="10"/>
      <c r="S55" s="9">
        <f>'Detailed Instructions'!C6</f>
        <v>39504</v>
      </c>
      <c r="T55" s="10"/>
    </row>
    <row r="56" spans="1:20" ht="12.75">
      <c r="A56" s="12" t="str">
        <f>'Training Hours Data'!A10</f>
        <v>Problem Solving</v>
      </c>
      <c r="B56" s="13"/>
      <c r="C56" s="7">
        <f>HLOOKUP(C$55,'Training Hours Data'!$B$2:$BB$18,ROW()-47)</f>
        <v>7</v>
      </c>
      <c r="D56" s="7"/>
      <c r="E56" s="7">
        <f>HLOOKUP(E$55,'Training Hours Data'!$B$2:$BB$18,ROW()-47)</f>
        <v>8</v>
      </c>
      <c r="F56" s="7"/>
      <c r="G56" s="7">
        <f>HLOOKUP(G$55,'Training Hours Data'!$B$2:$BB$18,ROW()-47)</f>
        <v>10</v>
      </c>
      <c r="H56" s="7">
        <v>3</v>
      </c>
      <c r="I56" s="7">
        <f>HLOOKUP(I$55,'Training Hours Data'!$B$2:$BB$18,ROW()-47)</f>
        <v>2</v>
      </c>
      <c r="J56" s="7"/>
      <c r="K56" s="7">
        <f>HLOOKUP(K$55,'Training Hours Data'!$B$2:$BB$18,ROW()-47)</f>
        <v>29</v>
      </c>
      <c r="L56" s="7"/>
      <c r="M56" s="7">
        <f>HLOOKUP(M$55,'Training Hours Data'!$B$2:$BB$18,ROW()-47)</f>
        <v>22</v>
      </c>
      <c r="N56" s="7"/>
      <c r="O56" s="7">
        <f>HLOOKUP(O$55,'Training Hours Data'!$B$2:$BB$18,ROW()-47)</f>
        <v>25</v>
      </c>
      <c r="P56" s="7"/>
      <c r="Q56" s="7">
        <f>HLOOKUP(Q$55,'Training Hours Data'!$B$2:$BB$18,ROW()-47)</f>
        <v>18</v>
      </c>
      <c r="R56" s="7"/>
      <c r="S56" s="7">
        <f>HLOOKUP(S$55,'Training Hours Data'!$B$2:$BB$18,ROW()-47)</f>
        <v>10</v>
      </c>
      <c r="T56" s="67"/>
    </row>
    <row r="57" spans="1:20" ht="12.75">
      <c r="A57" s="12" t="str">
        <f>'Training Hours Data'!A11</f>
        <v>Computer Skills</v>
      </c>
      <c r="B57" s="13"/>
      <c r="C57" s="7">
        <f>HLOOKUP(C$55,'Training Hours Data'!$B$2:$BB$18,ROW()-47)</f>
        <v>9</v>
      </c>
      <c r="D57" s="7">
        <v>1</v>
      </c>
      <c r="E57" s="7">
        <f>HLOOKUP(E$55,'Training Hours Data'!$B$2:$BB$18,ROW()-47)</f>
        <v>0</v>
      </c>
      <c r="F57" s="7"/>
      <c r="G57" s="7">
        <f>HLOOKUP(G$55,'Training Hours Data'!$B$2:$BB$18,ROW()-47)</f>
        <v>8</v>
      </c>
      <c r="H57" s="7"/>
      <c r="I57" s="7">
        <f>HLOOKUP(I$55,'Training Hours Data'!$B$2:$BB$18,ROW()-47)</f>
        <v>2</v>
      </c>
      <c r="J57" s="7"/>
      <c r="K57" s="7">
        <f>HLOOKUP(K$55,'Training Hours Data'!$B$2:$BB$18,ROW()-47)</f>
        <v>0</v>
      </c>
      <c r="L57" s="7"/>
      <c r="M57" s="7">
        <f>HLOOKUP(M$55,'Training Hours Data'!$B$2:$BB$18,ROW()-47)</f>
        <v>5</v>
      </c>
      <c r="N57" s="7"/>
      <c r="O57" s="7">
        <f>HLOOKUP(O$55,'Training Hours Data'!$B$2:$BB$18,ROW()-47)</f>
        <v>9</v>
      </c>
      <c r="P57" s="7"/>
      <c r="Q57" s="7">
        <f>HLOOKUP(Q$55,'Training Hours Data'!$B$2:$BB$18,ROW()-47)</f>
        <v>2</v>
      </c>
      <c r="R57" s="7"/>
      <c r="S57" s="7">
        <f>HLOOKUP(S$55,'Training Hours Data'!$B$2:$BB$18,ROW()-47)</f>
        <v>8</v>
      </c>
      <c r="T57" s="67"/>
    </row>
    <row r="58" spans="1:20" ht="12.75">
      <c r="A58" s="12" t="str">
        <f>'Training Hours Data'!A12</f>
        <v>5S</v>
      </c>
      <c r="B58" s="13"/>
      <c r="C58" s="7">
        <f>HLOOKUP(C$55,'Training Hours Data'!$B$2:$BB$18,ROW()-47)</f>
        <v>0</v>
      </c>
      <c r="D58" s="7"/>
      <c r="E58" s="7">
        <f>HLOOKUP(E$55,'Training Hours Data'!$B$2:$BB$18,ROW()-47)</f>
        <v>11</v>
      </c>
      <c r="F58" s="7">
        <v>2</v>
      </c>
      <c r="G58" s="7">
        <f>HLOOKUP(G$55,'Training Hours Data'!$B$2:$BB$18,ROW()-47)</f>
        <v>21</v>
      </c>
      <c r="H58" s="7"/>
      <c r="I58" s="7">
        <f>HLOOKUP(I$55,'Training Hours Data'!$B$2:$BB$18,ROW()-47)</f>
        <v>25</v>
      </c>
      <c r="J58" s="7"/>
      <c r="K58" s="7">
        <f>HLOOKUP(K$55,'Training Hours Data'!$B$2:$BB$18,ROW()-47)</f>
        <v>0</v>
      </c>
      <c r="L58" s="7"/>
      <c r="M58" s="7">
        <f>HLOOKUP(M$55,'Training Hours Data'!$B$2:$BB$18,ROW()-47)</f>
        <v>13</v>
      </c>
      <c r="N58" s="7"/>
      <c r="O58" s="7">
        <f>HLOOKUP(O$55,'Training Hours Data'!$B$2:$BB$18,ROW()-47)</f>
        <v>10</v>
      </c>
      <c r="P58" s="7"/>
      <c r="Q58" s="7">
        <f>HLOOKUP(Q$55,'Training Hours Data'!$B$2:$BB$18,ROW()-47)</f>
        <v>3</v>
      </c>
      <c r="R58" s="7"/>
      <c r="S58" s="7">
        <f>HLOOKUP(S$55,'Training Hours Data'!$B$2:$BB$18,ROW()-47)</f>
        <v>6</v>
      </c>
      <c r="T58" s="67"/>
    </row>
    <row r="59" spans="1:20" ht="25.5">
      <c r="A59" s="12" t="str">
        <f>'Training Hours Data'!A13</f>
        <v>Value Stream Mapping</v>
      </c>
      <c r="B59" s="13"/>
      <c r="C59" s="7">
        <f>HLOOKUP(C$55,'Training Hours Data'!$B$2:$BB$18,ROW()-47)</f>
        <v>6</v>
      </c>
      <c r="D59" s="7"/>
      <c r="E59" s="7">
        <f>HLOOKUP(E$55,'Training Hours Data'!$B$2:$BB$18,ROW()-47)</f>
        <v>0</v>
      </c>
      <c r="F59" s="7"/>
      <c r="G59" s="7">
        <f>HLOOKUP(G$55,'Training Hours Data'!$B$2:$BB$18,ROW()-47)</f>
        <v>0</v>
      </c>
      <c r="H59" s="7"/>
      <c r="I59" s="7">
        <f>HLOOKUP(I$55,'Training Hours Data'!$B$2:$BB$18,ROW()-47)</f>
        <v>1</v>
      </c>
      <c r="J59" s="7"/>
      <c r="K59" s="7">
        <f>HLOOKUP(K$55,'Training Hours Data'!$B$2:$BB$18,ROW()-47)</f>
        <v>1</v>
      </c>
      <c r="L59" s="7"/>
      <c r="M59" s="7">
        <f>HLOOKUP(M$55,'Training Hours Data'!$B$2:$BB$18,ROW()-47)</f>
        <v>0</v>
      </c>
      <c r="N59" s="7"/>
      <c r="O59" s="7">
        <f>HLOOKUP(O$55,'Training Hours Data'!$B$2:$BB$18,ROW()-47)</f>
        <v>1</v>
      </c>
      <c r="P59" s="7"/>
      <c r="Q59" s="7">
        <f>HLOOKUP(Q$55,'Training Hours Data'!$B$2:$BB$18,ROW()-47)</f>
        <v>1</v>
      </c>
      <c r="R59" s="7"/>
      <c r="S59" s="7">
        <f>HLOOKUP(S$55,'Training Hours Data'!$B$2:$BB$18,ROW()-47)</f>
        <v>3</v>
      </c>
      <c r="T59" s="67"/>
    </row>
    <row r="60" spans="1:20" ht="12.75">
      <c r="A60" s="12" t="str">
        <f>'Training Hours Data'!A14</f>
        <v>Lean Mfg</v>
      </c>
      <c r="B60" s="13"/>
      <c r="C60" s="7">
        <f>HLOOKUP(C$55,'Training Hours Data'!$B$2:$BB$18,ROW()-47)</f>
        <v>3</v>
      </c>
      <c r="D60" s="7"/>
      <c r="E60" s="7">
        <f>HLOOKUP(E$55,'Training Hours Data'!$B$2:$BB$18,ROW()-47)</f>
        <v>0</v>
      </c>
      <c r="F60" s="7"/>
      <c r="G60" s="7">
        <f>HLOOKUP(G$55,'Training Hours Data'!$B$2:$BB$18,ROW()-47)</f>
        <v>1</v>
      </c>
      <c r="H60" s="7"/>
      <c r="I60" s="7">
        <f>HLOOKUP(I$55,'Training Hours Data'!$B$2:$BB$18,ROW()-47)</f>
        <v>1</v>
      </c>
      <c r="J60" s="7"/>
      <c r="K60" s="7">
        <f>HLOOKUP(K$55,'Training Hours Data'!$B$2:$BB$18,ROW()-47)</f>
        <v>0</v>
      </c>
      <c r="L60" s="7"/>
      <c r="M60" s="7">
        <f>HLOOKUP(M$55,'Training Hours Data'!$B$2:$BB$18,ROW()-47)</f>
        <v>0</v>
      </c>
      <c r="N60" s="7"/>
      <c r="O60" s="7">
        <f>HLOOKUP(O$55,'Training Hours Data'!$B$2:$BB$18,ROW()-47)</f>
        <v>1</v>
      </c>
      <c r="P60" s="7"/>
      <c r="Q60" s="7">
        <f>HLOOKUP(Q$55,'Training Hours Data'!$B$2:$BB$18,ROW()-47)</f>
        <v>0</v>
      </c>
      <c r="R60" s="7"/>
      <c r="S60" s="7">
        <f>HLOOKUP(S$55,'Training Hours Data'!$B$2:$BB$18,ROW()-47)</f>
        <v>1</v>
      </c>
      <c r="T60" s="67"/>
    </row>
    <row r="61" spans="1:20" ht="12.75">
      <c r="A61" s="12">
        <f>'Training Hours Data'!A15</f>
        <v>0</v>
      </c>
      <c r="B61" s="13"/>
      <c r="C61" s="7">
        <f>HLOOKUP(C$55,'Training Hours Data'!$B$2:$BB$18,ROW()-47)</f>
        <v>0</v>
      </c>
      <c r="D61" s="7"/>
      <c r="E61" s="7">
        <f>HLOOKUP(E$55,'Training Hours Data'!$B$2:$BB$18,ROW()-47)</f>
        <v>0</v>
      </c>
      <c r="F61" s="7"/>
      <c r="G61" s="7">
        <f>HLOOKUP(G$55,'Training Hours Data'!$B$2:$BB$18,ROW()-47)</f>
        <v>0</v>
      </c>
      <c r="H61" s="7"/>
      <c r="I61" s="7">
        <f>HLOOKUP(I$55,'Training Hours Data'!$B$2:$BB$18,ROW()-47)</f>
        <v>0</v>
      </c>
      <c r="J61" s="7"/>
      <c r="K61" s="7">
        <f>HLOOKUP(K$55,'Training Hours Data'!$B$2:$BB$18,ROW()-47)</f>
        <v>0</v>
      </c>
      <c r="L61" s="7"/>
      <c r="M61" s="7">
        <f>HLOOKUP(M$55,'Training Hours Data'!$B$2:$BB$18,ROW()-47)</f>
        <v>0</v>
      </c>
      <c r="N61" s="7"/>
      <c r="O61" s="7">
        <f>HLOOKUP(O$55,'Training Hours Data'!$B$2:$BB$18,ROW()-47)</f>
        <v>0</v>
      </c>
      <c r="P61" s="7"/>
      <c r="Q61" s="7">
        <f>HLOOKUP(Q$55,'Training Hours Data'!$B$2:$BB$18,ROW()-47)</f>
        <v>0</v>
      </c>
      <c r="R61" s="7"/>
      <c r="S61" s="7">
        <f>HLOOKUP(S$55,'Training Hours Data'!$B$2:$BB$18,ROW()-47)</f>
        <v>0</v>
      </c>
      <c r="T61" s="67"/>
    </row>
    <row r="62" spans="1:20" ht="12.75">
      <c r="A62" s="12">
        <f>'Training Hours Data'!A16</f>
        <v>0</v>
      </c>
      <c r="B62" s="13"/>
      <c r="C62" s="7">
        <f>HLOOKUP(C$55,'Training Hours Data'!$B$2:$BB$18,ROW()-47)</f>
        <v>0</v>
      </c>
      <c r="D62" s="7"/>
      <c r="E62" s="7">
        <f>HLOOKUP(E$55,'Training Hours Data'!$B$2:$BB$18,ROW()-47)</f>
        <v>0</v>
      </c>
      <c r="F62" s="7"/>
      <c r="G62" s="7">
        <f>HLOOKUP(G$55,'Training Hours Data'!$B$2:$BB$18,ROW()-47)</f>
        <v>0</v>
      </c>
      <c r="H62" s="7"/>
      <c r="I62" s="7">
        <f>HLOOKUP(I$55,'Training Hours Data'!$B$2:$BB$18,ROW()-47)</f>
        <v>0</v>
      </c>
      <c r="J62" s="7"/>
      <c r="K62" s="7">
        <f>HLOOKUP(K$55,'Training Hours Data'!$B$2:$BB$18,ROW()-47)</f>
        <v>0</v>
      </c>
      <c r="L62" s="7"/>
      <c r="M62" s="7">
        <f>HLOOKUP(M$55,'Training Hours Data'!$B$2:$BB$18,ROW()-47)</f>
        <v>0</v>
      </c>
      <c r="N62" s="7"/>
      <c r="O62" s="7">
        <f>HLOOKUP(O$55,'Training Hours Data'!$B$2:$BB$18,ROW()-47)</f>
        <v>0</v>
      </c>
      <c r="P62" s="7"/>
      <c r="Q62" s="7">
        <f>HLOOKUP(Q$55,'Training Hours Data'!$B$2:$BB$18,ROW()-47)</f>
        <v>0</v>
      </c>
      <c r="R62" s="7"/>
      <c r="S62" s="7">
        <f>HLOOKUP(S$55,'Training Hours Data'!$B$2:$BB$18,ROW()-47)</f>
        <v>0</v>
      </c>
      <c r="T62" s="67"/>
    </row>
    <row r="63" spans="1:20" ht="12.75">
      <c r="A63" s="12">
        <f>'Training Hours Data'!A17</f>
        <v>0</v>
      </c>
      <c r="B63" s="13"/>
      <c r="C63" s="7">
        <f>HLOOKUP(C$55,'Training Hours Data'!$B$2:$BB$18,ROW()-47)</f>
        <v>0</v>
      </c>
      <c r="D63" s="7"/>
      <c r="E63" s="7">
        <f>HLOOKUP(E$55,'Training Hours Data'!$B$2:$BB$18,ROW()-47)</f>
        <v>0</v>
      </c>
      <c r="F63" s="7"/>
      <c r="G63" s="7">
        <f>HLOOKUP(G$55,'Training Hours Data'!$B$2:$BB$18,ROW()-47)</f>
        <v>0</v>
      </c>
      <c r="H63" s="7"/>
      <c r="I63" s="7">
        <f>HLOOKUP(I$55,'Training Hours Data'!$B$2:$BB$18,ROW()-47)</f>
        <v>0</v>
      </c>
      <c r="J63" s="7"/>
      <c r="K63" s="7">
        <f>HLOOKUP(K$55,'Training Hours Data'!$B$2:$BB$18,ROW()-47)</f>
        <v>0</v>
      </c>
      <c r="L63" s="7"/>
      <c r="M63" s="7">
        <f>HLOOKUP(M$55,'Training Hours Data'!$B$2:$BB$18,ROW()-47)</f>
        <v>0</v>
      </c>
      <c r="N63" s="7"/>
      <c r="O63" s="7">
        <f>HLOOKUP(O$55,'Training Hours Data'!$B$2:$BB$18,ROW()-47)</f>
        <v>0</v>
      </c>
      <c r="P63" s="7"/>
      <c r="Q63" s="7">
        <f>HLOOKUP(Q$55,'Training Hours Data'!$B$2:$BB$18,ROW()-47)</f>
        <v>0</v>
      </c>
      <c r="R63" s="7"/>
      <c r="S63" s="7">
        <f>HLOOKUP(S$55,'Training Hours Data'!$B$2:$BB$18,ROW()-47)</f>
        <v>0</v>
      </c>
      <c r="T63" s="67"/>
    </row>
    <row r="64" spans="1:20" ht="12.75">
      <c r="A64" s="12">
        <f>'Training Hours Data'!A18</f>
        <v>0</v>
      </c>
      <c r="B64" s="13"/>
      <c r="C64" s="7">
        <f>HLOOKUP(C$55,'Training Hours Data'!$B$2:$BB$18,ROW()-47)</f>
        <v>0</v>
      </c>
      <c r="D64" s="7"/>
      <c r="E64" s="7">
        <f>HLOOKUP(E$55,'Training Hours Data'!$B$2:$BB$18,ROW()-47)</f>
        <v>0</v>
      </c>
      <c r="F64" s="7"/>
      <c r="G64" s="7">
        <f>HLOOKUP(G$55,'Training Hours Data'!$B$2:$BB$18,ROW()-47)</f>
        <v>0</v>
      </c>
      <c r="H64" s="7"/>
      <c r="I64" s="7">
        <f>HLOOKUP(I$55,'Training Hours Data'!$B$2:$BB$18,ROW()-47)</f>
        <v>0</v>
      </c>
      <c r="J64" s="7"/>
      <c r="K64" s="7">
        <f>HLOOKUP(K$55,'Training Hours Data'!$B$2:$BB$18,ROW()-47)</f>
        <v>0</v>
      </c>
      <c r="L64" s="7"/>
      <c r="M64" s="7">
        <f>HLOOKUP(M$55,'Training Hours Data'!$B$2:$BB$18,ROW()-47)</f>
        <v>0</v>
      </c>
      <c r="N64" s="7"/>
      <c r="O64" s="7">
        <f>HLOOKUP(O$55,'Training Hours Data'!$B$2:$BB$18,ROW()-47)</f>
        <v>0</v>
      </c>
      <c r="P64" s="7"/>
      <c r="Q64" s="7">
        <f>HLOOKUP(Q$55,'Training Hours Data'!$B$2:$BB$18,ROW()-47)</f>
        <v>0</v>
      </c>
      <c r="R64" s="7"/>
      <c r="S64" s="7">
        <f>HLOOKUP(S$55,'Training Hours Data'!$B$2:$BB$18,ROW()-47)</f>
        <v>0</v>
      </c>
      <c r="T64" s="67"/>
    </row>
    <row r="66" spans="1:3" ht="20.25">
      <c r="A66" s="83" t="s">
        <v>1</v>
      </c>
      <c r="B66" s="84"/>
      <c r="C66" s="84"/>
    </row>
    <row r="67" spans="1:14" s="2" customFormat="1" ht="20.25">
      <c r="A67" s="14" t="s">
        <v>2</v>
      </c>
      <c r="B67" s="85" t="s">
        <v>6</v>
      </c>
      <c r="C67" s="86"/>
      <c r="D67" s="86"/>
      <c r="E67" s="86"/>
      <c r="F67" s="88" t="s">
        <v>3</v>
      </c>
      <c r="G67" s="88"/>
      <c r="H67" s="88"/>
      <c r="I67" s="89" t="s">
        <v>4</v>
      </c>
      <c r="J67" s="89"/>
      <c r="K67" s="89"/>
      <c r="L67" s="89" t="s">
        <v>5</v>
      </c>
      <c r="M67" s="89"/>
      <c r="N67" s="89"/>
    </row>
    <row r="68" spans="1:14" ht="29.25" customHeight="1">
      <c r="A68" s="15">
        <v>1</v>
      </c>
      <c r="B68" s="87"/>
      <c r="C68" s="87"/>
      <c r="D68" s="87"/>
      <c r="E68" s="87"/>
      <c r="F68" s="87"/>
      <c r="G68" s="87"/>
      <c r="H68" s="87"/>
      <c r="I68" s="91"/>
      <c r="J68" s="92"/>
      <c r="K68" s="93"/>
      <c r="L68" s="90"/>
      <c r="M68" s="87"/>
      <c r="N68" s="87"/>
    </row>
    <row r="69" spans="1:14" ht="28.5" customHeight="1">
      <c r="A69" s="15">
        <v>2</v>
      </c>
      <c r="B69" s="87"/>
      <c r="C69" s="87"/>
      <c r="D69" s="87"/>
      <c r="E69" s="87"/>
      <c r="F69" s="87"/>
      <c r="G69" s="87"/>
      <c r="H69" s="87"/>
      <c r="I69" s="91"/>
      <c r="J69" s="92"/>
      <c r="K69" s="93"/>
      <c r="L69" s="90"/>
      <c r="M69" s="87"/>
      <c r="N69" s="87"/>
    </row>
    <row r="70" spans="1:14" ht="27" customHeight="1">
      <c r="A70" s="15">
        <v>3</v>
      </c>
      <c r="B70" s="87"/>
      <c r="C70" s="87"/>
      <c r="D70" s="87"/>
      <c r="E70" s="87"/>
      <c r="F70" s="87"/>
      <c r="G70" s="87"/>
      <c r="H70" s="87"/>
      <c r="I70" s="91"/>
      <c r="J70" s="92"/>
      <c r="K70" s="93"/>
      <c r="L70" s="90"/>
      <c r="M70" s="87"/>
      <c r="N70" s="87"/>
    </row>
    <row r="71" ht="15.75">
      <c r="A71" s="14"/>
    </row>
    <row r="72" ht="15.75">
      <c r="A72" s="14"/>
    </row>
    <row r="73" ht="12.75">
      <c r="A73" s="5"/>
    </row>
    <row r="74" ht="12.75">
      <c r="A74" s="5"/>
    </row>
    <row r="75" ht="12.75">
      <c r="A75" s="5"/>
    </row>
    <row r="76" ht="12.75">
      <c r="A76" s="5"/>
    </row>
  </sheetData>
  <mergeCells count="17">
    <mergeCell ref="B70:E70"/>
    <mergeCell ref="F70:H70"/>
    <mergeCell ref="I70:K70"/>
    <mergeCell ref="L70:N70"/>
    <mergeCell ref="B69:E69"/>
    <mergeCell ref="F69:H69"/>
    <mergeCell ref="I69:K69"/>
    <mergeCell ref="L69:N69"/>
    <mergeCell ref="I67:K67"/>
    <mergeCell ref="L67:N67"/>
    <mergeCell ref="L68:N68"/>
    <mergeCell ref="I68:K68"/>
    <mergeCell ref="A66:C66"/>
    <mergeCell ref="B67:E67"/>
    <mergeCell ref="B68:E68"/>
    <mergeCell ref="F67:H67"/>
    <mergeCell ref="F68:H68"/>
  </mergeCells>
  <conditionalFormatting sqref="A55:B64">
    <cfRule type="cellIs" priority="1" dxfId="3" operator="equal" stopIfTrue="1">
      <formula>0</formula>
    </cfRule>
  </conditionalFormatting>
  <conditionalFormatting sqref="C56:T64">
    <cfRule type="cellIs" priority="2" dxfId="3" operator="equal" stopIfTrue="1">
      <formula>0</formula>
    </cfRule>
    <cfRule type="expression" priority="3" dxfId="4" stopIfTrue="1">
      <formula>ERROR.TYPE(C56)=7</formula>
    </cfRule>
  </conditionalFormatting>
  <printOptions horizontalCentered="1" verticalCentered="1"/>
  <pageMargins left="0.36" right="0.31" top="0.38" bottom="0.47" header="0.35" footer="0.5"/>
  <pageSetup fitToHeight="1" fitToWidth="1" horizontalDpi="300" verticalDpi="300" orientation="portrait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zoomScale="50" zoomScaleNormal="50" workbookViewId="0" topLeftCell="A1">
      <selection activeCell="P2" sqref="P2:P20"/>
    </sheetView>
  </sheetViews>
  <sheetFormatPr defaultColWidth="9.140625" defaultRowHeight="12.75"/>
  <cols>
    <col min="1" max="1" width="6.7109375" style="17" customWidth="1"/>
    <col min="2" max="2" width="30.8515625" style="18" bestFit="1" customWidth="1"/>
    <col min="3" max="3" width="6.57421875" style="17" bestFit="1" customWidth="1"/>
    <col min="4" max="4" width="12.140625" style="17" bestFit="1" customWidth="1"/>
    <col min="5" max="6" width="9.57421875" style="17" bestFit="1" customWidth="1"/>
    <col min="7" max="9" width="9.8515625" style="17" bestFit="1" customWidth="1"/>
    <col min="10" max="10" width="9.57421875" style="17" bestFit="1" customWidth="1"/>
    <col min="11" max="11" width="9.8515625" style="17" bestFit="1" customWidth="1"/>
    <col min="12" max="12" width="9.57421875" style="17" bestFit="1" customWidth="1"/>
    <col min="13" max="13" width="9.8515625" style="17" bestFit="1" customWidth="1"/>
    <col min="14" max="14" width="9.57421875" style="17" bestFit="1" customWidth="1"/>
    <col min="15" max="15" width="9.8515625" style="17" bestFit="1" customWidth="1"/>
    <col min="16" max="16" width="9.140625" style="17" customWidth="1"/>
    <col min="17" max="16384" width="9.140625" style="18" customWidth="1"/>
  </cols>
  <sheetData>
    <row r="1" spans="2:15" ht="24" customHeight="1">
      <c r="B1" s="18" t="s">
        <v>63</v>
      </c>
      <c r="C1" s="17" t="s">
        <v>28</v>
      </c>
      <c r="D1" s="33">
        <v>39083</v>
      </c>
      <c r="E1" s="33">
        <v>39114</v>
      </c>
      <c r="F1" s="33">
        <v>39142</v>
      </c>
      <c r="G1" s="33">
        <v>39173</v>
      </c>
      <c r="H1" s="33">
        <v>39203</v>
      </c>
      <c r="I1" s="33">
        <v>39234</v>
      </c>
      <c r="J1" s="33">
        <v>39264</v>
      </c>
      <c r="K1" s="33">
        <v>39295</v>
      </c>
      <c r="L1" s="33">
        <v>39326</v>
      </c>
      <c r="M1" s="33">
        <v>39356</v>
      </c>
      <c r="N1" s="33">
        <v>39387</v>
      </c>
      <c r="O1" s="33">
        <v>39417</v>
      </c>
    </row>
    <row r="2" spans="1:15" ht="22.5" customHeight="1">
      <c r="A2" s="72" t="s">
        <v>30</v>
      </c>
      <c r="B2" s="19" t="s">
        <v>8</v>
      </c>
      <c r="C2" s="20">
        <f>IF((RIGHT(B2,1))=$C$1,1,0)</f>
        <v>1</v>
      </c>
      <c r="D2" s="42">
        <f>'Absenteeism Data'!$BD23</f>
        <v>0.2749003984063745</v>
      </c>
      <c r="E2" s="42">
        <f>'Absenteeism Data'!$BD24</f>
        <v>0.3266832917705736</v>
      </c>
      <c r="F2" s="42">
        <f>'Absenteeism Data'!$BD25</f>
        <v>0.2911392405063291</v>
      </c>
      <c r="G2" s="42">
        <f>'Absenteeism Data'!$BD26</f>
        <v>0.2570281124497992</v>
      </c>
      <c r="H2" s="42">
        <f>'Absenteeism Data'!$BD27</f>
        <v>0.1116751269035533</v>
      </c>
      <c r="I2" s="42">
        <f>'Absenteeism Data'!$BD28</f>
        <v>0.2563451776649746</v>
      </c>
      <c r="J2" s="42">
        <f>'Absenteeism Data'!$BD29</f>
        <v>0.3066132264529058</v>
      </c>
      <c r="K2" s="42">
        <f>'Absenteeism Data'!$BD30</f>
        <v>0.19696969696969696</v>
      </c>
      <c r="L2" s="42">
        <f>'Absenteeism Data'!$BD31</f>
        <v>0.2263779527559055</v>
      </c>
      <c r="M2" s="42">
        <f>'Absenteeism Data'!$BD32</f>
        <v>0.3002481389578164</v>
      </c>
      <c r="N2" s="42">
        <f>'Absenteeism Data'!$BD33</f>
        <v>0.2175</v>
      </c>
      <c r="O2" s="42">
        <f>'Absenteeism Data'!$BD34</f>
        <v>0.2215568862275449</v>
      </c>
    </row>
    <row r="3" spans="1:15" ht="22.5" customHeight="1">
      <c r="A3" s="73"/>
      <c r="B3" s="19" t="s">
        <v>9</v>
      </c>
      <c r="C3" s="20">
        <f aca="true" t="shared" si="0" ref="C3:C20">IF((RIGHT(B3,1))=$C$1,1,0)</f>
        <v>1</v>
      </c>
      <c r="D3" s="42">
        <f>'Turnover Data'!$BD23</f>
        <v>0.2788844621513944</v>
      </c>
      <c r="E3" s="42">
        <f>'Turnover Data'!$BD24</f>
        <v>0.33915211970074816</v>
      </c>
      <c r="F3" s="42">
        <f>'Turnover Data'!$BD25</f>
        <v>0.3265822784810127</v>
      </c>
      <c r="G3" s="42">
        <f>'Turnover Data'!$BD26</f>
        <v>0.2751004016064257</v>
      </c>
      <c r="H3" s="42">
        <f>'Turnover Data'!$BD27</f>
        <v>0.11421319796954314</v>
      </c>
      <c r="I3" s="42">
        <f>'Turnover Data'!$BD28</f>
        <v>0.2893401015228426</v>
      </c>
      <c r="J3" s="42">
        <f>'Turnover Data'!$BD29</f>
        <v>0.3106212424849699</v>
      </c>
      <c r="K3" s="42">
        <f>'Turnover Data'!$BD30</f>
        <v>0.20202020202020202</v>
      </c>
      <c r="L3" s="42">
        <f>'Turnover Data'!$BD31</f>
        <v>0.23818897637795275</v>
      </c>
      <c r="M3" s="42">
        <f>'Turnover Data'!$BD32</f>
        <v>0.32754342431761785</v>
      </c>
      <c r="N3" s="42">
        <f>'Turnover Data'!$BD33</f>
        <v>0.2575</v>
      </c>
      <c r="O3" s="42">
        <f>'Turnover Data'!$BD34</f>
        <v>0.24151696606786427</v>
      </c>
    </row>
    <row r="4" spans="1:15" ht="22.5" customHeight="1">
      <c r="A4" s="73"/>
      <c r="B4" s="19" t="s">
        <v>64</v>
      </c>
      <c r="C4" s="20">
        <f t="shared" si="0"/>
        <v>0</v>
      </c>
      <c r="D4" s="43">
        <f>'Associate Invovlement Data'!$BD23</f>
        <v>0.2788844621513944</v>
      </c>
      <c r="E4" s="43">
        <f>'Associate Invovlement Data'!$BD24</f>
        <v>0.33915211970074816</v>
      </c>
      <c r="F4" s="43">
        <f>'Associate Invovlement Data'!$BD25</f>
        <v>0.3265822784810127</v>
      </c>
      <c r="G4" s="43">
        <f>'Associate Invovlement Data'!$BD26</f>
        <v>0.2751004016064257</v>
      </c>
      <c r="H4" s="43">
        <f>'Associate Invovlement Data'!$BD27</f>
        <v>0.11421319796954314</v>
      </c>
      <c r="I4" s="43">
        <f>'Associate Invovlement Data'!$BD28</f>
        <v>0.2893401015228426</v>
      </c>
      <c r="J4" s="43">
        <f>'Associate Invovlement Data'!$BD29</f>
        <v>0.3106212424849699</v>
      </c>
      <c r="K4" s="43">
        <f>'Associate Invovlement Data'!$BD30</f>
        <v>0.20202020202020202</v>
      </c>
      <c r="L4" s="43">
        <f>'Associate Invovlement Data'!$BD31</f>
        <v>0.23818897637795275</v>
      </c>
      <c r="M4" s="43">
        <f>'Associate Invovlement Data'!$BD32</f>
        <v>0.32754342431761785</v>
      </c>
      <c r="N4" s="43">
        <f>'Associate Invovlement Data'!$BD33</f>
        <v>0.2575</v>
      </c>
      <c r="O4" s="43">
        <f>'Associate Invovlement Data'!$BD34</f>
        <v>0.24151696606786427</v>
      </c>
    </row>
    <row r="5" spans="1:15" ht="22.5" customHeight="1">
      <c r="A5" s="74"/>
      <c r="B5" s="19" t="s">
        <v>10</v>
      </c>
      <c r="C5" s="20">
        <f t="shared" si="0"/>
        <v>0</v>
      </c>
      <c r="D5" s="43">
        <f>'Training Hours Data'!$BD23</f>
        <v>0.28884462151394424</v>
      </c>
      <c r="E5" s="43">
        <f>'Training Hours Data'!$BD24</f>
        <v>0.34413965087281795</v>
      </c>
      <c r="F5" s="43">
        <f>'Training Hours Data'!$BD25</f>
        <v>0.34177215189873417</v>
      </c>
      <c r="G5" s="43">
        <f>'Training Hours Data'!$BD26</f>
        <v>0.27710843373493976</v>
      </c>
      <c r="H5" s="43">
        <f>'Training Hours Data'!$BD27</f>
        <v>0.11421319796954314</v>
      </c>
      <c r="I5" s="43">
        <f>'Training Hours Data'!$BD28</f>
        <v>0.29441624365482233</v>
      </c>
      <c r="J5" s="43">
        <f>'Training Hours Data'!$BD29</f>
        <v>0.32665330661322645</v>
      </c>
      <c r="K5" s="43">
        <f>'Training Hours Data'!$BD30</f>
        <v>0.20202020202020202</v>
      </c>
      <c r="L5" s="43">
        <f>'Training Hours Data'!$BD31</f>
        <v>0.24015748031496062</v>
      </c>
      <c r="M5" s="43">
        <f>'Training Hours Data'!$BD32</f>
        <v>0.3399503722084367</v>
      </c>
      <c r="N5" s="43">
        <f>'Training Hours Data'!$BD33</f>
        <v>0.275</v>
      </c>
      <c r="O5" s="43">
        <f>'Training Hours Data'!$BD34</f>
        <v>0.25149700598802394</v>
      </c>
    </row>
    <row r="6" spans="1:15" ht="22.5" customHeight="1">
      <c r="A6" s="75" t="s">
        <v>31</v>
      </c>
      <c r="B6" s="23" t="s">
        <v>11</v>
      </c>
      <c r="C6" s="24">
        <f t="shared" si="0"/>
        <v>0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5" ht="22.5" customHeight="1">
      <c r="A7" s="76"/>
      <c r="B7" s="23" t="s">
        <v>12</v>
      </c>
      <c r="C7" s="24">
        <f t="shared" si="0"/>
        <v>1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1:15" ht="22.5" customHeight="1">
      <c r="A8" s="77" t="s">
        <v>29</v>
      </c>
      <c r="B8" s="25" t="s">
        <v>0</v>
      </c>
      <c r="C8" s="26">
        <f t="shared" si="0"/>
        <v>0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5" ht="22.5" customHeight="1">
      <c r="A9" s="78"/>
      <c r="B9" s="25" t="s">
        <v>13</v>
      </c>
      <c r="C9" s="26">
        <f t="shared" si="0"/>
        <v>1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</row>
    <row r="10" spans="1:15" ht="22.5" customHeight="1">
      <c r="A10" s="79"/>
      <c r="B10" s="25" t="s">
        <v>14</v>
      </c>
      <c r="C10" s="26">
        <f t="shared" si="0"/>
        <v>1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22.5" customHeight="1">
      <c r="A11" s="80" t="s">
        <v>15</v>
      </c>
      <c r="B11" s="27" t="s">
        <v>16</v>
      </c>
      <c r="C11" s="28">
        <f t="shared" si="0"/>
        <v>1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</row>
    <row r="12" spans="1:15" ht="22.5" customHeight="1">
      <c r="A12" s="81"/>
      <c r="B12" s="27" t="s">
        <v>17</v>
      </c>
      <c r="C12" s="28">
        <f t="shared" si="0"/>
        <v>0</v>
      </c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</row>
    <row r="13" spans="1:15" ht="22.5" customHeight="1">
      <c r="A13" s="81"/>
      <c r="B13" s="27" t="s">
        <v>18</v>
      </c>
      <c r="C13" s="28">
        <v>1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22.5" customHeight="1">
      <c r="A14" s="81"/>
      <c r="B14" s="27" t="s">
        <v>19</v>
      </c>
      <c r="C14" s="28">
        <f t="shared" si="0"/>
        <v>1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22.5" customHeight="1">
      <c r="A15" s="82"/>
      <c r="B15" s="27" t="s">
        <v>20</v>
      </c>
      <c r="C15" s="28">
        <f t="shared" si="0"/>
        <v>0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</row>
    <row r="16" spans="1:15" ht="22.5" customHeight="1">
      <c r="A16" s="69" t="s">
        <v>32</v>
      </c>
      <c r="B16" s="29" t="s">
        <v>106</v>
      </c>
      <c r="C16" s="30">
        <v>1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</row>
    <row r="17" spans="1:15" ht="22.5" customHeight="1">
      <c r="A17" s="70"/>
      <c r="B17" s="29" t="s">
        <v>21</v>
      </c>
      <c r="C17" s="30">
        <v>1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22.5" customHeight="1">
      <c r="A18" s="70"/>
      <c r="B18" s="29" t="s">
        <v>22</v>
      </c>
      <c r="C18" s="30">
        <v>1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22.5" customHeight="1">
      <c r="A19" s="70"/>
      <c r="B19" s="29" t="s">
        <v>23</v>
      </c>
      <c r="C19" s="30">
        <v>1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</row>
    <row r="20" spans="1:15" ht="22.5" customHeight="1">
      <c r="A20" s="71"/>
      <c r="B20" s="31" t="s">
        <v>24</v>
      </c>
      <c r="C20" s="32">
        <f t="shared" si="0"/>
        <v>0</v>
      </c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2" spans="4:7" ht="12.75">
      <c r="D22" s="55" t="s">
        <v>70</v>
      </c>
      <c r="E22" s="56" t="s">
        <v>73</v>
      </c>
      <c r="F22" s="57"/>
      <c r="G22" s="58"/>
    </row>
    <row r="23" spans="4:7" ht="12.75">
      <c r="D23" s="63" t="s">
        <v>71</v>
      </c>
      <c r="E23" s="64" t="s">
        <v>74</v>
      </c>
      <c r="F23" s="65"/>
      <c r="G23" s="66"/>
    </row>
    <row r="24" spans="4:7" ht="12.75">
      <c r="D24" s="59" t="s">
        <v>72</v>
      </c>
      <c r="E24" s="60" t="s">
        <v>107</v>
      </c>
      <c r="F24" s="61"/>
      <c r="G24" s="62"/>
    </row>
    <row r="27" spans="2:16" ht="24" customHeight="1">
      <c r="B27" s="18" t="s">
        <v>62</v>
      </c>
      <c r="C27" s="17" t="s">
        <v>28</v>
      </c>
      <c r="D27" s="40">
        <v>1</v>
      </c>
      <c r="E27" s="40">
        <v>2</v>
      </c>
      <c r="F27" s="40">
        <v>3</v>
      </c>
      <c r="G27" s="40">
        <v>4</v>
      </c>
      <c r="H27" s="40">
        <v>5</v>
      </c>
      <c r="I27" s="40">
        <v>6</v>
      </c>
      <c r="J27" s="40">
        <v>7</v>
      </c>
      <c r="K27" s="40">
        <v>8</v>
      </c>
      <c r="L27" s="40">
        <v>9</v>
      </c>
      <c r="M27" s="40">
        <v>10</v>
      </c>
      <c r="N27" s="40">
        <v>11</v>
      </c>
      <c r="O27" s="40">
        <v>12</v>
      </c>
      <c r="P27" s="17" t="s">
        <v>65</v>
      </c>
    </row>
    <row r="28" spans="1:16" ht="22.5" customHeight="1">
      <c r="A28" s="72" t="s">
        <v>30</v>
      </c>
      <c r="B28" s="19" t="str">
        <f>B2</f>
        <v>Absenteeism %</v>
      </c>
      <c r="C28" s="20">
        <f>IF((RIGHT(B28,1))=$C$1,1,0)</f>
        <v>1</v>
      </c>
      <c r="D28" s="21">
        <v>0.05</v>
      </c>
      <c r="E28" s="21">
        <v>0.05</v>
      </c>
      <c r="F28" s="21">
        <v>0.05</v>
      </c>
      <c r="G28" s="21">
        <v>0.05</v>
      </c>
      <c r="H28" s="21">
        <v>0.05</v>
      </c>
      <c r="I28" s="21">
        <v>0.05</v>
      </c>
      <c r="J28" s="21">
        <v>0.05</v>
      </c>
      <c r="K28" s="21">
        <v>0.05</v>
      </c>
      <c r="L28" s="21">
        <v>0.05</v>
      </c>
      <c r="M28" s="21">
        <v>0.05</v>
      </c>
      <c r="N28" s="21">
        <v>0.05</v>
      </c>
      <c r="O28" s="21">
        <v>0.05</v>
      </c>
      <c r="P28" s="21">
        <f>AVERAGE(D28:O28)</f>
        <v>0.049999999999999996</v>
      </c>
    </row>
    <row r="29" spans="1:16" ht="22.5" customHeight="1">
      <c r="A29" s="73"/>
      <c r="B29" s="19" t="str">
        <f aca="true" t="shared" si="1" ref="B29:B46">B3</f>
        <v>Turnover %</v>
      </c>
      <c r="C29" s="20">
        <f aca="true" t="shared" si="2" ref="C29:C46">IF((RIGHT(B29,1))=$C$1,1,0)</f>
        <v>1</v>
      </c>
      <c r="D29" s="21">
        <v>0.03</v>
      </c>
      <c r="E29" s="21">
        <v>0.03</v>
      </c>
      <c r="F29" s="21">
        <v>0.03</v>
      </c>
      <c r="G29" s="21">
        <v>0.03</v>
      </c>
      <c r="H29" s="21">
        <v>0.03</v>
      </c>
      <c r="I29" s="21">
        <v>0.03</v>
      </c>
      <c r="J29" s="21">
        <v>0.03</v>
      </c>
      <c r="K29" s="21">
        <v>0.03</v>
      </c>
      <c r="L29" s="21">
        <v>0.03</v>
      </c>
      <c r="M29" s="21">
        <v>0.03</v>
      </c>
      <c r="N29" s="21">
        <v>0.03</v>
      </c>
      <c r="O29" s="21">
        <v>0.03</v>
      </c>
      <c r="P29" s="21">
        <f aca="true" t="shared" si="3" ref="P29:P46">AVERAGE(D29:O29)</f>
        <v>0.03000000000000001</v>
      </c>
    </row>
    <row r="30" spans="1:16" ht="22.5" customHeight="1">
      <c r="A30" s="73"/>
      <c r="B30" s="19" t="str">
        <f t="shared" si="1"/>
        <v>Suggestions / Associate</v>
      </c>
      <c r="C30" s="20">
        <f t="shared" si="2"/>
        <v>0</v>
      </c>
      <c r="D30" s="22">
        <v>0.25</v>
      </c>
      <c r="E30" s="22">
        <v>0.25</v>
      </c>
      <c r="F30" s="22">
        <v>0.25</v>
      </c>
      <c r="G30" s="22">
        <v>0.25</v>
      </c>
      <c r="H30" s="22">
        <v>0.25</v>
      </c>
      <c r="I30" s="22">
        <v>0.25</v>
      </c>
      <c r="J30" s="22">
        <v>0.25</v>
      </c>
      <c r="K30" s="22">
        <v>0.25</v>
      </c>
      <c r="L30" s="22">
        <v>0.25</v>
      </c>
      <c r="M30" s="22">
        <v>0.25</v>
      </c>
      <c r="N30" s="22">
        <v>0.25</v>
      </c>
      <c r="O30" s="22">
        <v>0.25</v>
      </c>
      <c r="P30" s="22">
        <f t="shared" si="3"/>
        <v>0.25</v>
      </c>
    </row>
    <row r="31" spans="1:16" ht="22.5" customHeight="1">
      <c r="A31" s="74"/>
      <c r="B31" s="19" t="str">
        <f t="shared" si="1"/>
        <v>Training hours / associate</v>
      </c>
      <c r="C31" s="20">
        <f t="shared" si="2"/>
        <v>0</v>
      </c>
      <c r="D31" s="36">
        <v>0.3</v>
      </c>
      <c r="E31" s="36">
        <v>0.3</v>
      </c>
      <c r="F31" s="36">
        <v>0.3</v>
      </c>
      <c r="G31" s="36">
        <v>0.3</v>
      </c>
      <c r="H31" s="36">
        <v>0.3</v>
      </c>
      <c r="I31" s="36">
        <v>0.3</v>
      </c>
      <c r="J31" s="36">
        <v>0.3</v>
      </c>
      <c r="K31" s="36">
        <v>0.3</v>
      </c>
      <c r="L31" s="36">
        <v>0.3</v>
      </c>
      <c r="M31" s="36">
        <v>0.3</v>
      </c>
      <c r="N31" s="36">
        <v>0.3</v>
      </c>
      <c r="O31" s="36">
        <v>0.3</v>
      </c>
      <c r="P31" s="36">
        <f t="shared" si="3"/>
        <v>0.29999999999999993</v>
      </c>
    </row>
    <row r="32" spans="1:16" ht="22.5" customHeight="1">
      <c r="A32" s="75" t="s">
        <v>31</v>
      </c>
      <c r="B32" s="23" t="str">
        <f t="shared" si="1"/>
        <v># OSHA recordables </v>
      </c>
      <c r="C32" s="24">
        <f t="shared" si="2"/>
        <v>0</v>
      </c>
      <c r="D32" s="22">
        <v>1</v>
      </c>
      <c r="E32" s="22">
        <v>1</v>
      </c>
      <c r="F32" s="22">
        <v>1</v>
      </c>
      <c r="G32" s="22">
        <v>1</v>
      </c>
      <c r="H32" s="22">
        <v>1</v>
      </c>
      <c r="I32" s="22">
        <v>1</v>
      </c>
      <c r="J32" s="22">
        <v>1</v>
      </c>
      <c r="K32" s="22">
        <v>1</v>
      </c>
      <c r="L32" s="22">
        <v>1</v>
      </c>
      <c r="M32" s="22">
        <v>1</v>
      </c>
      <c r="N32" s="22">
        <v>1</v>
      </c>
      <c r="O32" s="22">
        <v>1</v>
      </c>
      <c r="P32" s="22">
        <f t="shared" si="3"/>
        <v>1</v>
      </c>
    </row>
    <row r="33" spans="1:16" ht="22.5" customHeight="1">
      <c r="A33" s="76"/>
      <c r="B33" s="23" t="str">
        <f t="shared" si="1"/>
        <v>Safety Audit Compliance %</v>
      </c>
      <c r="C33" s="24">
        <f t="shared" si="2"/>
        <v>1</v>
      </c>
      <c r="D33" s="21">
        <v>0.05</v>
      </c>
      <c r="E33" s="21">
        <v>0.05</v>
      </c>
      <c r="F33" s="21">
        <v>0.05</v>
      </c>
      <c r="G33" s="21">
        <v>0.05</v>
      </c>
      <c r="H33" s="21">
        <v>0.05</v>
      </c>
      <c r="I33" s="21">
        <v>0.05</v>
      </c>
      <c r="J33" s="21">
        <v>0.05</v>
      </c>
      <c r="K33" s="21">
        <v>0.05</v>
      </c>
      <c r="L33" s="21">
        <v>0.05</v>
      </c>
      <c r="M33" s="21">
        <v>0.05</v>
      </c>
      <c r="N33" s="21">
        <v>0.05</v>
      </c>
      <c r="O33" s="21">
        <v>0.05</v>
      </c>
      <c r="P33" s="21">
        <f t="shared" si="3"/>
        <v>0.049999999999999996</v>
      </c>
    </row>
    <row r="34" spans="1:16" ht="22.5" customHeight="1">
      <c r="A34" s="77" t="s">
        <v>29</v>
      </c>
      <c r="B34" s="25" t="str">
        <f t="shared" si="1"/>
        <v>DPU</v>
      </c>
      <c r="C34" s="26">
        <f t="shared" si="2"/>
        <v>0</v>
      </c>
      <c r="D34" s="22">
        <v>0.25</v>
      </c>
      <c r="E34" s="22">
        <v>0.25</v>
      </c>
      <c r="F34" s="22">
        <v>0.25</v>
      </c>
      <c r="G34" s="22">
        <v>0.25</v>
      </c>
      <c r="H34" s="22">
        <v>0.25</v>
      </c>
      <c r="I34" s="22">
        <v>0.25</v>
      </c>
      <c r="J34" s="22">
        <v>0.25</v>
      </c>
      <c r="K34" s="22">
        <v>0.25</v>
      </c>
      <c r="L34" s="22">
        <v>0.25</v>
      </c>
      <c r="M34" s="22">
        <v>0.25</v>
      </c>
      <c r="N34" s="22">
        <v>0.25</v>
      </c>
      <c r="O34" s="22">
        <v>0.25</v>
      </c>
      <c r="P34" s="22">
        <f t="shared" si="3"/>
        <v>0.25</v>
      </c>
    </row>
    <row r="35" spans="1:16" ht="22.5" customHeight="1">
      <c r="A35" s="78"/>
      <c r="B35" s="25" t="str">
        <f t="shared" si="1"/>
        <v>First Time Capability-Process %</v>
      </c>
      <c r="C35" s="26">
        <f t="shared" si="2"/>
        <v>1</v>
      </c>
      <c r="D35" s="37">
        <v>0.9</v>
      </c>
      <c r="E35" s="37">
        <v>0.9</v>
      </c>
      <c r="F35" s="37">
        <v>0.9</v>
      </c>
      <c r="G35" s="37">
        <v>0.9</v>
      </c>
      <c r="H35" s="37">
        <v>0.9</v>
      </c>
      <c r="I35" s="37">
        <v>0.9</v>
      </c>
      <c r="J35" s="37">
        <v>0.9</v>
      </c>
      <c r="K35" s="37">
        <v>0.9</v>
      </c>
      <c r="L35" s="37">
        <v>0.9</v>
      </c>
      <c r="M35" s="37">
        <v>0.9</v>
      </c>
      <c r="N35" s="37">
        <v>0.9</v>
      </c>
      <c r="O35" s="37">
        <v>0.9</v>
      </c>
      <c r="P35" s="37">
        <v>0.9</v>
      </c>
    </row>
    <row r="36" spans="1:16" ht="22.5" customHeight="1">
      <c r="A36" s="79"/>
      <c r="B36" s="25" t="str">
        <f t="shared" si="1"/>
        <v>Process Audit Compliance %</v>
      </c>
      <c r="C36" s="26">
        <f t="shared" si="2"/>
        <v>1</v>
      </c>
      <c r="D36" s="37">
        <v>0.72</v>
      </c>
      <c r="E36" s="37">
        <v>0.72</v>
      </c>
      <c r="F36" s="37">
        <v>0.72</v>
      </c>
      <c r="G36" s="37">
        <v>0.72</v>
      </c>
      <c r="H36" s="37">
        <v>0.72</v>
      </c>
      <c r="I36" s="37">
        <v>0.72</v>
      </c>
      <c r="J36" s="37">
        <v>0.72</v>
      </c>
      <c r="K36" s="37">
        <v>0.72</v>
      </c>
      <c r="L36" s="37">
        <v>0.72</v>
      </c>
      <c r="M36" s="37">
        <v>0.72</v>
      </c>
      <c r="N36" s="37">
        <v>0.72</v>
      </c>
      <c r="O36" s="37">
        <v>0.72</v>
      </c>
      <c r="P36" s="37">
        <v>0.96</v>
      </c>
    </row>
    <row r="37" spans="1:16" ht="22.5" customHeight="1">
      <c r="A37" s="80" t="s">
        <v>15</v>
      </c>
      <c r="B37" s="27" t="str">
        <f t="shared" si="1"/>
        <v>Schedule Attainment %</v>
      </c>
      <c r="C37" s="28">
        <f t="shared" si="2"/>
        <v>1</v>
      </c>
      <c r="D37" s="37">
        <v>0.75</v>
      </c>
      <c r="E37" s="37">
        <v>0.75</v>
      </c>
      <c r="F37" s="37">
        <v>0.75</v>
      </c>
      <c r="G37" s="37">
        <v>0.75</v>
      </c>
      <c r="H37" s="37">
        <v>0.75</v>
      </c>
      <c r="I37" s="37">
        <v>0.75</v>
      </c>
      <c r="J37" s="37">
        <v>0.75</v>
      </c>
      <c r="K37" s="37">
        <v>0.75</v>
      </c>
      <c r="L37" s="37">
        <v>0.75</v>
      </c>
      <c r="M37" s="37">
        <v>0.75</v>
      </c>
      <c r="N37" s="37">
        <v>0.75</v>
      </c>
      <c r="O37" s="37">
        <v>0.75</v>
      </c>
      <c r="P37" s="37">
        <f t="shared" si="3"/>
        <v>0.75</v>
      </c>
    </row>
    <row r="38" spans="1:16" ht="22.5" customHeight="1">
      <c r="A38" s="81"/>
      <c r="B38" s="27" t="str">
        <f t="shared" si="1"/>
        <v>Premium Freight Runs</v>
      </c>
      <c r="C38" s="28">
        <f t="shared" si="2"/>
        <v>0</v>
      </c>
      <c r="D38" s="22">
        <v>5</v>
      </c>
      <c r="E38" s="22">
        <v>5</v>
      </c>
      <c r="F38" s="22">
        <v>5</v>
      </c>
      <c r="G38" s="22">
        <v>5</v>
      </c>
      <c r="H38" s="22">
        <v>5</v>
      </c>
      <c r="I38" s="22">
        <v>5</v>
      </c>
      <c r="J38" s="22">
        <v>5</v>
      </c>
      <c r="K38" s="22">
        <v>5</v>
      </c>
      <c r="L38" s="22">
        <v>5</v>
      </c>
      <c r="M38" s="22">
        <v>5</v>
      </c>
      <c r="N38" s="22">
        <v>5</v>
      </c>
      <c r="O38" s="22">
        <v>5</v>
      </c>
      <c r="P38" s="22">
        <f t="shared" si="3"/>
        <v>5</v>
      </c>
    </row>
    <row r="39" spans="1:16" ht="22.5" customHeight="1">
      <c r="A39" s="81"/>
      <c r="B39" s="27" t="str">
        <f t="shared" si="1"/>
        <v>Freight % of Sales</v>
      </c>
      <c r="C39" s="28">
        <v>1</v>
      </c>
      <c r="D39" s="50">
        <v>0.028</v>
      </c>
      <c r="E39" s="50">
        <v>0.028</v>
      </c>
      <c r="F39" s="50">
        <v>0.028</v>
      </c>
      <c r="G39" s="50">
        <v>0.028</v>
      </c>
      <c r="H39" s="50">
        <v>0.028</v>
      </c>
      <c r="I39" s="50">
        <v>0.028</v>
      </c>
      <c r="J39" s="50">
        <v>0.028</v>
      </c>
      <c r="K39" s="50">
        <v>0.028</v>
      </c>
      <c r="L39" s="50">
        <v>0.028</v>
      </c>
      <c r="M39" s="50">
        <v>0.028</v>
      </c>
      <c r="N39" s="50">
        <v>0.028</v>
      </c>
      <c r="O39" s="50">
        <v>0.028</v>
      </c>
      <c r="P39" s="50">
        <f t="shared" si="3"/>
        <v>0.028000000000000008</v>
      </c>
    </row>
    <row r="40" spans="1:16" ht="22.5" customHeight="1">
      <c r="A40" s="81"/>
      <c r="B40" s="27" t="str">
        <f t="shared" si="1"/>
        <v>Inventory Accuracy %</v>
      </c>
      <c r="C40" s="28">
        <f t="shared" si="2"/>
        <v>1</v>
      </c>
      <c r="D40" s="37">
        <v>0.95</v>
      </c>
      <c r="E40" s="37">
        <v>0.95</v>
      </c>
      <c r="F40" s="37">
        <v>0.95</v>
      </c>
      <c r="G40" s="37">
        <v>0.95</v>
      </c>
      <c r="H40" s="37">
        <v>0.95</v>
      </c>
      <c r="I40" s="37">
        <v>0.95</v>
      </c>
      <c r="J40" s="37">
        <v>0.95</v>
      </c>
      <c r="K40" s="37">
        <v>0.95</v>
      </c>
      <c r="L40" s="37">
        <v>0.95</v>
      </c>
      <c r="M40" s="37">
        <v>0.95</v>
      </c>
      <c r="N40" s="37">
        <v>0.95</v>
      </c>
      <c r="O40" s="37">
        <v>0.95</v>
      </c>
      <c r="P40" s="37">
        <f t="shared" si="3"/>
        <v>0.9499999999999998</v>
      </c>
    </row>
    <row r="41" spans="1:16" ht="22.5" customHeight="1">
      <c r="A41" s="82"/>
      <c r="B41" s="27" t="str">
        <f t="shared" si="1"/>
        <v>Inventory Turns</v>
      </c>
      <c r="C41" s="28">
        <f t="shared" si="2"/>
        <v>0</v>
      </c>
      <c r="D41" s="22">
        <v>20</v>
      </c>
      <c r="E41" s="22">
        <v>20</v>
      </c>
      <c r="F41" s="22">
        <v>20</v>
      </c>
      <c r="G41" s="22">
        <v>20</v>
      </c>
      <c r="H41" s="22">
        <v>20</v>
      </c>
      <c r="I41" s="22">
        <v>20</v>
      </c>
      <c r="J41" s="22">
        <v>20</v>
      </c>
      <c r="K41" s="22">
        <v>20</v>
      </c>
      <c r="L41" s="22">
        <v>20</v>
      </c>
      <c r="M41" s="22">
        <v>20</v>
      </c>
      <c r="N41" s="22">
        <v>20</v>
      </c>
      <c r="O41" s="22">
        <v>20</v>
      </c>
      <c r="P41" s="22">
        <f t="shared" si="3"/>
        <v>20</v>
      </c>
    </row>
    <row r="42" spans="1:16" ht="22.5" customHeight="1">
      <c r="A42" s="69" t="s">
        <v>32</v>
      </c>
      <c r="B42" s="29" t="str">
        <f t="shared" si="1"/>
        <v>Gross Margin Var. to Budget</v>
      </c>
      <c r="C42" s="30">
        <v>1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f t="shared" si="3"/>
        <v>0</v>
      </c>
    </row>
    <row r="43" spans="1:16" ht="22.5" customHeight="1">
      <c r="A43" s="70"/>
      <c r="B43" s="29" t="str">
        <f t="shared" si="1"/>
        <v>Scrap % of Sales</v>
      </c>
      <c r="C43" s="30">
        <v>1</v>
      </c>
      <c r="D43" s="38">
        <v>0.03</v>
      </c>
      <c r="E43" s="38">
        <v>0.03</v>
      </c>
      <c r="F43" s="38">
        <v>0.03</v>
      </c>
      <c r="G43" s="38">
        <v>0.03</v>
      </c>
      <c r="H43" s="38">
        <v>0.03</v>
      </c>
      <c r="I43" s="38">
        <v>0.03</v>
      </c>
      <c r="J43" s="38">
        <v>0.02</v>
      </c>
      <c r="K43" s="38">
        <v>0.03</v>
      </c>
      <c r="L43" s="38">
        <v>0.03</v>
      </c>
      <c r="M43" s="38">
        <v>0.03</v>
      </c>
      <c r="N43" s="38">
        <v>0.03</v>
      </c>
      <c r="O43" s="38">
        <v>0.03</v>
      </c>
      <c r="P43" s="38">
        <v>0.03</v>
      </c>
    </row>
    <row r="44" spans="1:16" ht="22.5" customHeight="1">
      <c r="A44" s="70"/>
      <c r="B44" s="29" t="str">
        <f t="shared" si="1"/>
        <v>Material Cost % of Sales</v>
      </c>
      <c r="C44" s="30">
        <v>1</v>
      </c>
      <c r="D44" s="38">
        <v>0.6</v>
      </c>
      <c r="E44" s="38">
        <v>0.6</v>
      </c>
      <c r="F44" s="38">
        <v>0.6</v>
      </c>
      <c r="G44" s="38">
        <v>0.6</v>
      </c>
      <c r="H44" s="38">
        <v>0.6</v>
      </c>
      <c r="I44" s="38">
        <v>0.6</v>
      </c>
      <c r="J44" s="38">
        <v>0.6</v>
      </c>
      <c r="K44" s="38">
        <v>0.6</v>
      </c>
      <c r="L44" s="38">
        <v>0.6</v>
      </c>
      <c r="M44" s="38">
        <v>0.6</v>
      </c>
      <c r="N44" s="38">
        <v>0.6</v>
      </c>
      <c r="O44" s="38">
        <v>0.6</v>
      </c>
      <c r="P44" s="38">
        <f t="shared" si="3"/>
        <v>0.5999999999999999</v>
      </c>
    </row>
    <row r="45" spans="1:16" ht="22.5" customHeight="1">
      <c r="A45" s="70"/>
      <c r="B45" s="29" t="str">
        <f t="shared" si="1"/>
        <v>Direct Labor Cost % of Sales</v>
      </c>
      <c r="C45" s="30">
        <v>1</v>
      </c>
      <c r="D45" s="38">
        <v>0.05</v>
      </c>
      <c r="E45" s="38">
        <v>0.05</v>
      </c>
      <c r="F45" s="38">
        <v>0.05</v>
      </c>
      <c r="G45" s="38">
        <v>0.05</v>
      </c>
      <c r="H45" s="38">
        <v>0.05</v>
      </c>
      <c r="I45" s="38">
        <v>0.05</v>
      </c>
      <c r="J45" s="38">
        <v>0.05</v>
      </c>
      <c r="K45" s="38">
        <v>0.05</v>
      </c>
      <c r="L45" s="38">
        <v>0.05</v>
      </c>
      <c r="M45" s="38">
        <v>0.05</v>
      </c>
      <c r="N45" s="38">
        <v>0.05</v>
      </c>
      <c r="O45" s="38">
        <v>0.05</v>
      </c>
      <c r="P45" s="38">
        <f t="shared" si="3"/>
        <v>0.049999999999999996</v>
      </c>
    </row>
    <row r="46" spans="1:16" ht="22.5" customHeight="1">
      <c r="A46" s="71"/>
      <c r="B46" s="31" t="str">
        <f t="shared" si="1"/>
        <v>Controlled Expenses</v>
      </c>
      <c r="C46" s="32">
        <f t="shared" si="2"/>
        <v>0</v>
      </c>
      <c r="D46" s="39">
        <v>28000</v>
      </c>
      <c r="E46" s="39">
        <v>28000</v>
      </c>
      <c r="F46" s="39">
        <v>28000</v>
      </c>
      <c r="G46" s="39">
        <v>28000</v>
      </c>
      <c r="H46" s="39">
        <v>28000</v>
      </c>
      <c r="I46" s="39">
        <v>28000</v>
      </c>
      <c r="J46" s="39">
        <v>28000</v>
      </c>
      <c r="K46" s="39">
        <v>28000</v>
      </c>
      <c r="L46" s="39">
        <v>28000</v>
      </c>
      <c r="M46" s="39">
        <v>28000</v>
      </c>
      <c r="N46" s="39">
        <v>28000</v>
      </c>
      <c r="O46" s="39">
        <v>28000</v>
      </c>
      <c r="P46" s="39">
        <f t="shared" si="3"/>
        <v>28000</v>
      </c>
    </row>
    <row r="50" spans="2:15" ht="24" customHeight="1">
      <c r="B50" s="18" t="s">
        <v>68</v>
      </c>
      <c r="C50" s="17" t="s">
        <v>28</v>
      </c>
      <c r="D50" s="40">
        <v>1</v>
      </c>
      <c r="E50" s="40">
        <v>2</v>
      </c>
      <c r="F50" s="40">
        <v>3</v>
      </c>
      <c r="G50" s="40">
        <v>4</v>
      </c>
      <c r="H50" s="40">
        <v>5</v>
      </c>
      <c r="I50" s="40">
        <v>6</v>
      </c>
      <c r="J50" s="40">
        <v>7</v>
      </c>
      <c r="K50" s="40">
        <v>8</v>
      </c>
      <c r="L50" s="40">
        <v>9</v>
      </c>
      <c r="M50" s="40">
        <v>10</v>
      </c>
      <c r="N50" s="40">
        <v>11</v>
      </c>
      <c r="O50" s="40">
        <v>12</v>
      </c>
    </row>
    <row r="51" spans="1:15" ht="22.5" customHeight="1">
      <c r="A51" s="72" t="s">
        <v>30</v>
      </c>
      <c r="B51" s="19" t="str">
        <f>B2</f>
        <v>Absenteeism %</v>
      </c>
      <c r="C51" s="20">
        <f>IF((RIGHT(B51,1))=$C$1,1,0)</f>
        <v>1</v>
      </c>
      <c r="D51" s="21">
        <f>AVERAGE($D2:D2)</f>
        <v>0.2749003984063745</v>
      </c>
      <c r="E51" s="21">
        <f>AVERAGE($D2:E2)</f>
        <v>0.300791845088474</v>
      </c>
      <c r="F51" s="21">
        <f>AVERAGE($D2:F2)</f>
        <v>0.29757431022775904</v>
      </c>
      <c r="G51" s="21">
        <f>AVERAGE($D2:G2)</f>
        <v>0.2874377607832691</v>
      </c>
      <c r="H51" s="21">
        <f>AVERAGE($D2:H2)</f>
        <v>0.25228523400732594</v>
      </c>
      <c r="I51" s="21">
        <f>AVERAGE($D2:I2)</f>
        <v>0.25296189128360075</v>
      </c>
      <c r="J51" s="21">
        <f>AVERAGE($D2:J2)</f>
        <v>0.2606263677363586</v>
      </c>
      <c r="K51" s="21">
        <f>AVERAGE($D2:K2)</f>
        <v>0.2526692838905259</v>
      </c>
      <c r="L51" s="21">
        <f>AVERAGE($D2:L2)</f>
        <v>0.24974802487556808</v>
      </c>
      <c r="M51" s="21">
        <f>AVERAGE($D2:M2)</f>
        <v>0.2547980362837929</v>
      </c>
      <c r="N51" s="21">
        <f>AVERAGE($D2:N2)</f>
        <v>0.251407305712539</v>
      </c>
      <c r="O51" s="21">
        <f>AVERAGE($D2:O2)</f>
        <v>0.24891977075545613</v>
      </c>
    </row>
    <row r="52" spans="1:15" ht="22.5" customHeight="1">
      <c r="A52" s="73"/>
      <c r="B52" s="19" t="str">
        <f aca="true" t="shared" si="4" ref="B52:B69">B3</f>
        <v>Turnover %</v>
      </c>
      <c r="C52" s="20">
        <f aca="true" t="shared" si="5" ref="C52:C69">IF((RIGHT(B52,1))=$C$1,1,0)</f>
        <v>1</v>
      </c>
      <c r="D52" s="21">
        <f>AVERAGE($D3:D3)</f>
        <v>0.2788844621513944</v>
      </c>
      <c r="E52" s="21">
        <f>AVERAGE($D3:E3)</f>
        <v>0.30901829092607125</v>
      </c>
      <c r="F52" s="21">
        <f>AVERAGE($D3:F3)</f>
        <v>0.31487295344438504</v>
      </c>
      <c r="G52" s="21">
        <f>AVERAGE($D3:G3)</f>
        <v>0.3049298154848952</v>
      </c>
      <c r="H52" s="21">
        <f>AVERAGE($D3:H3)</f>
        <v>0.26678649198182475</v>
      </c>
      <c r="I52" s="21">
        <f>AVERAGE($D3:I3)</f>
        <v>0.27054542690532773</v>
      </c>
      <c r="J52" s="21">
        <f>AVERAGE($D3:J3)</f>
        <v>0.27627054341670515</v>
      </c>
      <c r="K52" s="21">
        <f>AVERAGE($D3:K3)</f>
        <v>0.2669892507421423</v>
      </c>
      <c r="L52" s="21">
        <f>AVERAGE($D3:L3)</f>
        <v>0.26378922025723234</v>
      </c>
      <c r="M52" s="21">
        <f>AVERAGE($D3:M3)</f>
        <v>0.2701646406632709</v>
      </c>
      <c r="N52" s="21">
        <f>AVERAGE($D3:N3)</f>
        <v>0.26901330969388265</v>
      </c>
      <c r="O52" s="21">
        <f>AVERAGE($D3:O3)</f>
        <v>0.26672194772504776</v>
      </c>
    </row>
    <row r="53" spans="1:15" ht="22.5" customHeight="1">
      <c r="A53" s="73"/>
      <c r="B53" s="19" t="str">
        <f t="shared" si="4"/>
        <v>Suggestions / Associate</v>
      </c>
      <c r="C53" s="20">
        <f t="shared" si="5"/>
        <v>0</v>
      </c>
      <c r="D53" s="36">
        <f>AVERAGE($D4:D4)</f>
        <v>0.2788844621513944</v>
      </c>
      <c r="E53" s="36">
        <f>AVERAGE($D4:E4)</f>
        <v>0.30901829092607125</v>
      </c>
      <c r="F53" s="36">
        <f>AVERAGE($D4:F4)</f>
        <v>0.31487295344438504</v>
      </c>
      <c r="G53" s="36">
        <f>AVERAGE($D4:G4)</f>
        <v>0.3049298154848952</v>
      </c>
      <c r="H53" s="36">
        <f>AVERAGE($D4:H4)</f>
        <v>0.26678649198182475</v>
      </c>
      <c r="I53" s="36">
        <f>AVERAGE($D4:I4)</f>
        <v>0.27054542690532773</v>
      </c>
      <c r="J53" s="36">
        <f>AVERAGE($D4:J4)</f>
        <v>0.27627054341670515</v>
      </c>
      <c r="K53" s="36">
        <f>AVERAGE($D4:K4)</f>
        <v>0.2669892507421423</v>
      </c>
      <c r="L53" s="36">
        <f>AVERAGE($D4:L4)</f>
        <v>0.26378922025723234</v>
      </c>
      <c r="M53" s="36">
        <f>AVERAGE($D4:M4)</f>
        <v>0.2701646406632709</v>
      </c>
      <c r="N53" s="36">
        <f>AVERAGE($D4:N4)</f>
        <v>0.26901330969388265</v>
      </c>
      <c r="O53" s="36">
        <f>AVERAGE($D4:O4)</f>
        <v>0.26672194772504776</v>
      </c>
    </row>
    <row r="54" spans="1:15" ht="22.5" customHeight="1">
      <c r="A54" s="74"/>
      <c r="B54" s="19" t="str">
        <f t="shared" si="4"/>
        <v>Training hours / associate</v>
      </c>
      <c r="C54" s="20">
        <f t="shared" si="5"/>
        <v>0</v>
      </c>
      <c r="D54" s="36">
        <f>AVERAGE($D5:D5)</f>
        <v>0.28884462151394424</v>
      </c>
      <c r="E54" s="36">
        <f>AVERAGE($D5:E5)</f>
        <v>0.3164921361933811</v>
      </c>
      <c r="F54" s="36">
        <f>AVERAGE($D5:F5)</f>
        <v>0.3249188080951655</v>
      </c>
      <c r="G54" s="36">
        <f>AVERAGE($D5:G5)</f>
        <v>0.3129662145051091</v>
      </c>
      <c r="H54" s="36">
        <f>AVERAGE($D5:H5)</f>
        <v>0.27321561119799587</v>
      </c>
      <c r="I54" s="36">
        <f>AVERAGE($D5:I5)</f>
        <v>0.2767490499408003</v>
      </c>
      <c r="J54" s="36">
        <f>AVERAGE($D5:J5)</f>
        <v>0.2838782294654326</v>
      </c>
      <c r="K54" s="36">
        <f>AVERAGE($D5:K5)</f>
        <v>0.2736459760347788</v>
      </c>
      <c r="L54" s="36">
        <f>AVERAGE($D5:L5)</f>
        <v>0.2699250320659101</v>
      </c>
      <c r="M54" s="36">
        <f>AVERAGE($D5:M5)</f>
        <v>0.2769275660801628</v>
      </c>
      <c r="N54" s="36">
        <f>AVERAGE($D5:N5)</f>
        <v>0.276752332800148</v>
      </c>
      <c r="O54" s="36">
        <f>AVERAGE($D5:O5)</f>
        <v>0.27464772223247097</v>
      </c>
    </row>
    <row r="55" spans="1:15" ht="22.5" customHeight="1">
      <c r="A55" s="75" t="s">
        <v>31</v>
      </c>
      <c r="B55" s="23" t="str">
        <f t="shared" si="4"/>
        <v># OSHA recordables </v>
      </c>
      <c r="C55" s="24">
        <f t="shared" si="5"/>
        <v>0</v>
      </c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</row>
    <row r="56" spans="1:15" ht="22.5" customHeight="1">
      <c r="A56" s="76"/>
      <c r="B56" s="23" t="str">
        <f t="shared" si="4"/>
        <v>Safety Audit Compliance %</v>
      </c>
      <c r="C56" s="24">
        <f t="shared" si="5"/>
        <v>1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1:15" ht="22.5" customHeight="1">
      <c r="A57" s="77" t="s">
        <v>29</v>
      </c>
      <c r="B57" s="25" t="str">
        <f t="shared" si="4"/>
        <v>DPU</v>
      </c>
      <c r="C57" s="26">
        <f t="shared" si="5"/>
        <v>0</v>
      </c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22.5" customHeight="1">
      <c r="A58" s="78"/>
      <c r="B58" s="25" t="str">
        <f t="shared" si="4"/>
        <v>First Time Capability-Process %</v>
      </c>
      <c r="C58" s="26">
        <f t="shared" si="5"/>
        <v>1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</row>
    <row r="59" spans="1:15" ht="22.5" customHeight="1">
      <c r="A59" s="79"/>
      <c r="B59" s="25" t="str">
        <f t="shared" si="4"/>
        <v>Process Audit Compliance %</v>
      </c>
      <c r="C59" s="26">
        <f t="shared" si="5"/>
        <v>1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</row>
    <row r="60" spans="1:15" ht="22.5" customHeight="1">
      <c r="A60" s="80" t="s">
        <v>15</v>
      </c>
      <c r="B60" s="27" t="str">
        <f t="shared" si="4"/>
        <v>Schedule Attainment %</v>
      </c>
      <c r="C60" s="28">
        <f t="shared" si="5"/>
        <v>1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22.5" customHeight="1">
      <c r="A61" s="81"/>
      <c r="B61" s="27" t="str">
        <f t="shared" si="4"/>
        <v>Premium Freight Runs</v>
      </c>
      <c r="C61" s="28">
        <f t="shared" si="5"/>
        <v>0</v>
      </c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spans="1:15" ht="22.5" customHeight="1">
      <c r="A62" s="81"/>
      <c r="B62" s="27" t="str">
        <f t="shared" si="4"/>
        <v>Freight % of Sales</v>
      </c>
      <c r="C62" s="28">
        <v>1</v>
      </c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</row>
    <row r="63" spans="1:15" ht="22.5" customHeight="1">
      <c r="A63" s="81"/>
      <c r="B63" s="27" t="str">
        <f t="shared" si="4"/>
        <v>Inventory Accuracy %</v>
      </c>
      <c r="C63" s="28">
        <f t="shared" si="5"/>
        <v>1</v>
      </c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</row>
    <row r="64" spans="1:15" ht="22.5" customHeight="1">
      <c r="A64" s="82"/>
      <c r="B64" s="27" t="str">
        <f t="shared" si="4"/>
        <v>Inventory Turns</v>
      </c>
      <c r="C64" s="28">
        <f t="shared" si="5"/>
        <v>0</v>
      </c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</row>
    <row r="65" spans="1:15" ht="22.5" customHeight="1">
      <c r="A65" s="69" t="s">
        <v>32</v>
      </c>
      <c r="B65" s="29" t="str">
        <f t="shared" si="4"/>
        <v>Gross Margin Var. to Budget</v>
      </c>
      <c r="C65" s="30">
        <v>1</v>
      </c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</row>
    <row r="66" spans="1:15" ht="22.5" customHeight="1">
      <c r="A66" s="70"/>
      <c r="B66" s="29" t="str">
        <f t="shared" si="4"/>
        <v>Scrap % of Sales</v>
      </c>
      <c r="C66" s="30">
        <v>1</v>
      </c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</row>
    <row r="67" spans="1:15" ht="22.5" customHeight="1">
      <c r="A67" s="70"/>
      <c r="B67" s="29" t="str">
        <f t="shared" si="4"/>
        <v>Material Cost % of Sales</v>
      </c>
      <c r="C67" s="30">
        <v>1</v>
      </c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</row>
    <row r="68" spans="1:15" ht="22.5" customHeight="1">
      <c r="A68" s="70"/>
      <c r="B68" s="29" t="str">
        <f t="shared" si="4"/>
        <v>Direct Labor Cost % of Sales</v>
      </c>
      <c r="C68" s="30">
        <v>1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</row>
    <row r="69" spans="1:15" ht="22.5" customHeight="1">
      <c r="A69" s="71"/>
      <c r="B69" s="31" t="str">
        <f t="shared" si="4"/>
        <v>Controlled Expenses</v>
      </c>
      <c r="C69" s="32">
        <f t="shared" si="5"/>
        <v>0</v>
      </c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</row>
    <row r="73" spans="2:15" ht="24" customHeight="1">
      <c r="B73" s="18" t="s">
        <v>69</v>
      </c>
      <c r="C73" s="17" t="s">
        <v>28</v>
      </c>
      <c r="D73" s="40">
        <v>1</v>
      </c>
      <c r="E73" s="40">
        <v>2</v>
      </c>
      <c r="F73" s="40">
        <v>3</v>
      </c>
      <c r="G73" s="40">
        <v>4</v>
      </c>
      <c r="H73" s="40">
        <v>5</v>
      </c>
      <c r="I73" s="40">
        <v>6</v>
      </c>
      <c r="J73" s="40">
        <v>7</v>
      </c>
      <c r="K73" s="40">
        <v>8</v>
      </c>
      <c r="L73" s="40">
        <v>9</v>
      </c>
      <c r="M73" s="40">
        <v>10</v>
      </c>
      <c r="N73" s="40">
        <v>11</v>
      </c>
      <c r="O73" s="40">
        <v>12</v>
      </c>
    </row>
    <row r="74" spans="1:16" ht="22.5" customHeight="1">
      <c r="A74" s="72" t="s">
        <v>30</v>
      </c>
      <c r="B74" s="19" t="str">
        <f>B2</f>
        <v>Absenteeism %</v>
      </c>
      <c r="C74" s="20">
        <f>IF((RIGHT(B74,1))=$C$1,1,0)</f>
        <v>1</v>
      </c>
      <c r="D74" s="41">
        <f>IF(D2&gt;D28,IF(SUM($D2:D2)&gt;SUM($D28:D28),2,1),IF(SUM($D2:D2)&gt;SUM($D28:D28),1,0))</f>
        <v>2</v>
      </c>
      <c r="E74" s="41">
        <f>IF(E2&gt;E28,IF(SUM($D2:E2)&gt;SUM($D28:E28),2,1),IF(SUM($D2:E2)&gt;SUM($D28:E28),1,0))</f>
        <v>2</v>
      </c>
      <c r="F74" s="41">
        <f>IF(F2&gt;F28,IF(SUM($D2:F2)&gt;SUM($D28:F28),2,1),IF(SUM($D2:F2)&gt;SUM($D28:F28),1,0))</f>
        <v>2</v>
      </c>
      <c r="G74" s="41">
        <f>IF(G2&gt;G28,IF(SUM($D2:G2)&gt;SUM($D28:G28),2,1),IF(SUM($D2:G2)&gt;SUM($D28:G28),1,0))</f>
        <v>2</v>
      </c>
      <c r="H74" s="41">
        <f>IF(H2&gt;H28,IF(SUM($D2:H2)&gt;SUM($D28:H28),2,1),IF(SUM($D2:H2)&gt;SUM($D28:H28),1,0))</f>
        <v>2</v>
      </c>
      <c r="I74" s="41">
        <f>IF(I2&gt;I28,IF(SUM($D2:I2)&gt;SUM($D28:I28),2,1),IF(SUM($D2:I2)&gt;SUM($D28:I28),1,0))</f>
        <v>2</v>
      </c>
      <c r="J74" s="41">
        <f>IF(J2&gt;J28,IF(SUM($D2:J2)&gt;SUM($D28:J28),2,1),IF(SUM($D2:J2)&gt;SUM($D28:J28),1,0))</f>
        <v>2</v>
      </c>
      <c r="K74" s="41">
        <f>IF(K2&gt;K28,IF(SUM($D2:K2)&gt;SUM($D28:K28),2,1),IF(SUM($D2:K2)&gt;SUM($D28:K28),1,0))</f>
        <v>2</v>
      </c>
      <c r="L74" s="41">
        <f>IF(L2&gt;L28,IF(SUM($D2:L2)&gt;SUM($D28:L28),2,1),IF(SUM($D2:L2)&gt;SUM($D28:L28),1,0))</f>
        <v>2</v>
      </c>
      <c r="M74" s="41">
        <f>IF(M2&gt;M28,IF(SUM($D2:M2)&gt;SUM($D28:M28),2,1),IF(SUM($D2:M2)&gt;SUM($D28:M28),1,0))</f>
        <v>2</v>
      </c>
      <c r="N74" s="41">
        <f>IF(N2&gt;N28,IF(SUM($D2:N2)&gt;SUM($D28:N28),2,1),IF(SUM($D2:N2)&gt;SUM($D28:N28),1,0))</f>
        <v>2</v>
      </c>
      <c r="O74" s="41">
        <f>IF(O2&gt;O28,IF(SUM($D2:O2)&gt;SUM($D28:O28),2,1),IF(SUM($D2:O2)&gt;SUM($D28:O28),1,0))</f>
        <v>2</v>
      </c>
      <c r="P74" s="17" t="s">
        <v>66</v>
      </c>
    </row>
    <row r="75" spans="1:16" ht="22.5" customHeight="1">
      <c r="A75" s="73"/>
      <c r="B75" s="19" t="str">
        <f aca="true" t="shared" si="6" ref="B75:B92">B3</f>
        <v>Turnover %</v>
      </c>
      <c r="C75" s="20">
        <f aca="true" t="shared" si="7" ref="C75:C92">IF((RIGHT(B75,1))=$C$1,1,0)</f>
        <v>1</v>
      </c>
      <c r="D75" s="41">
        <f>IF(D3&gt;D29,IF(SUM($D3:D3)&gt;SUM($D29:D29),2,1),IF(SUM($D3:D3)&gt;SUM($D29:D29),1,0))</f>
        <v>2</v>
      </c>
      <c r="E75" s="41">
        <f>IF(E3&gt;E29,IF(SUM($D3:E3)&gt;SUM($D29:E29),2,1),IF(SUM($D3:E3)&gt;SUM($D29:E29),1,0))</f>
        <v>2</v>
      </c>
      <c r="F75" s="41">
        <f>IF(F3&gt;F29,IF(SUM($D3:F3)&gt;SUM($D29:F29),2,1),IF(SUM($D3:F3)&gt;SUM($D29:F29),1,0))</f>
        <v>2</v>
      </c>
      <c r="G75" s="41">
        <f>IF(G3&gt;G29,IF(SUM($D3:G3)&gt;SUM($D29:G29),2,1),IF(SUM($D3:G3)&gt;SUM($D29:G29),1,0))</f>
        <v>2</v>
      </c>
      <c r="H75" s="41">
        <f>IF(H3&gt;H29,IF(SUM($D3:H3)&gt;SUM($D29:H29),2,1),IF(SUM($D3:H3)&gt;SUM($D29:H29),1,0))</f>
        <v>2</v>
      </c>
      <c r="I75" s="41">
        <f>IF(I3&gt;I29,IF(SUM($D3:I3)&gt;SUM($D29:I29),2,1),IF(SUM($D3:I3)&gt;SUM($D29:I29),1,0))</f>
        <v>2</v>
      </c>
      <c r="J75" s="41">
        <f>IF(J3&gt;J29,IF(SUM($D3:J3)&gt;SUM($D29:J29),2,1),IF(SUM($D3:J3)&gt;SUM($D29:J29),1,0))</f>
        <v>2</v>
      </c>
      <c r="K75" s="41">
        <f>IF(K3&gt;K29,IF(SUM($D3:K3)&gt;SUM($D29:K29),2,1),IF(SUM($D3:K3)&gt;SUM($D29:K29),1,0))</f>
        <v>2</v>
      </c>
      <c r="L75" s="41">
        <f>IF(L3&gt;L29,IF(SUM($D3:L3)&gt;SUM($D29:L29),2,1),IF(SUM($D3:L3)&gt;SUM($D29:L29),1,0))</f>
        <v>2</v>
      </c>
      <c r="M75" s="41">
        <f>IF(M3&gt;M29,IF(SUM($D3:M3)&gt;SUM($D29:M29),2,1),IF(SUM($D3:M3)&gt;SUM($D29:M29),1,0))</f>
        <v>2</v>
      </c>
      <c r="N75" s="41">
        <f>IF(N3&gt;N29,IF(SUM($D3:N3)&gt;SUM($D29:N29),2,1),IF(SUM($D3:N3)&gt;SUM($D29:N29),1,0))</f>
        <v>2</v>
      </c>
      <c r="O75" s="41">
        <f>IF(O3&gt;O29,IF(SUM($D3:O3)&gt;SUM($D29:O29),2,1),IF(SUM($D3:O3)&gt;SUM($D29:O29),1,0))</f>
        <v>2</v>
      </c>
      <c r="P75" s="17" t="s">
        <v>66</v>
      </c>
    </row>
    <row r="76" spans="1:16" ht="22.5" customHeight="1">
      <c r="A76" s="73"/>
      <c r="B76" s="19" t="str">
        <f t="shared" si="6"/>
        <v>Suggestions / Associate</v>
      </c>
      <c r="C76" s="20">
        <f t="shared" si="7"/>
        <v>0</v>
      </c>
      <c r="D76" s="41">
        <f>IF(D4&lt;D30,IF(SUM($D4:D4)&lt;SUM($D30:D30),2,1),IF(SUM($D4:D4)&lt;SUM($D30:D30),1,0))</f>
        <v>0</v>
      </c>
      <c r="E76" s="41">
        <f>IF(E4&lt;E30,IF(SUM($D4:E4)&lt;SUM($D30:E30),2,1),IF(SUM($D4:E4)&lt;SUM($D30:E30),1,0))</f>
        <v>0</v>
      </c>
      <c r="F76" s="41">
        <f>IF(F4&lt;F30,IF(SUM($D4:F4)&lt;SUM($D30:F30),2,1),IF(SUM($D4:F4)&lt;SUM($D30:F30),1,0))</f>
        <v>0</v>
      </c>
      <c r="G76" s="41">
        <f>IF(G4&lt;G30,IF(SUM($D4:G4)&lt;SUM($D30:G30),2,1),IF(SUM($D4:G4)&lt;SUM($D30:G30),1,0))</f>
        <v>0</v>
      </c>
      <c r="H76" s="41">
        <f>IF(H4&lt;H30,IF(SUM($D4:H4)&lt;SUM($D30:H30),2,1),IF(SUM($D4:H4)&lt;SUM($D30:H30),1,0))</f>
        <v>1</v>
      </c>
      <c r="I76" s="41">
        <f>IF(I4&lt;I30,IF(SUM($D4:I4)&lt;SUM($D30:I30),2,1),IF(SUM($D4:I4)&lt;SUM($D30:I30),1,0))</f>
        <v>0</v>
      </c>
      <c r="J76" s="41">
        <f>IF(J4&lt;J30,IF(SUM($D4:J4)&lt;SUM($D30:J30),2,1),IF(SUM($D4:J4)&lt;SUM($D30:J30),1,0))</f>
        <v>0</v>
      </c>
      <c r="K76" s="41">
        <f>IF(K4&lt;K30,IF(SUM($D4:K4)&lt;SUM($D30:K30),2,1),IF(SUM($D4:K4)&lt;SUM($D30:K30),1,0))</f>
        <v>1</v>
      </c>
      <c r="L76" s="41">
        <f>IF(L4&lt;L30,IF(SUM($D4:L4)&lt;SUM($D30:L30),2,1),IF(SUM($D4:L4)&lt;SUM($D30:L30),1,0))</f>
        <v>1</v>
      </c>
      <c r="M76" s="41">
        <f>IF(M4&lt;M30,IF(SUM($D4:M4)&lt;SUM($D30:M30),2,1),IF(SUM($D4:M4)&lt;SUM($D30:M30),1,0))</f>
        <v>0</v>
      </c>
      <c r="N76" s="41">
        <f>IF(N4&lt;N30,IF(SUM($D4:N4)&lt;SUM($D30:N30),2,1),IF(SUM($D4:N4)&lt;SUM($D30:N30),1,0))</f>
        <v>0</v>
      </c>
      <c r="O76" s="41">
        <f>IF(O4&lt;O30,IF(SUM($D4:O4)&lt;SUM($D30:O30),2,1),IF(SUM($D4:O4)&lt;SUM($D30:O30),1,0))</f>
        <v>1</v>
      </c>
      <c r="P76" s="17" t="s">
        <v>67</v>
      </c>
    </row>
    <row r="77" spans="1:16" ht="22.5" customHeight="1">
      <c r="A77" s="74"/>
      <c r="B77" s="19" t="str">
        <f t="shared" si="6"/>
        <v>Training hours / associate</v>
      </c>
      <c r="C77" s="20">
        <f t="shared" si="7"/>
        <v>0</v>
      </c>
      <c r="D77" s="41">
        <f>IF(D5&lt;D31,IF(SUM($D5:D5)&lt;SUM($D31:D31),2,1),IF(SUM($D5:D5)&lt;SUM($D31:D31),1,0))</f>
        <v>2</v>
      </c>
      <c r="E77" s="41">
        <f>IF(E5&lt;E31,IF(SUM($D5:E5)&lt;SUM($D31:E31),2,1),IF(SUM($D5:E5)&lt;SUM($D31:E31),1,0))</f>
        <v>0</v>
      </c>
      <c r="F77" s="41">
        <f>IF(F5&lt;F31,IF(SUM($D5:F5)&lt;SUM($D31:F31),2,1),IF(SUM($D5:F5)&lt;SUM($D31:F31),1,0))</f>
        <v>0</v>
      </c>
      <c r="G77" s="41">
        <f>IF(G5&lt;G31,IF(SUM($D5:G5)&lt;SUM($D31:G31),2,1),IF(SUM($D5:G5)&lt;SUM($D31:G31),1,0))</f>
        <v>1</v>
      </c>
      <c r="H77" s="41">
        <f>IF(H5&lt;H31,IF(SUM($D5:H5)&lt;SUM($D31:H31),2,1),IF(SUM($D5:H5)&lt;SUM($D31:H31),1,0))</f>
        <v>2</v>
      </c>
      <c r="I77" s="41">
        <f>IF(I5&lt;I31,IF(SUM($D5:I5)&lt;SUM($D31:I31),2,1),IF(SUM($D5:I5)&lt;SUM($D31:I31),1,0))</f>
        <v>2</v>
      </c>
      <c r="J77" s="41">
        <f>IF(J5&lt;J31,IF(SUM($D5:J5)&lt;SUM($D31:J31),2,1),IF(SUM($D5:J5)&lt;SUM($D31:J31),1,0))</f>
        <v>1</v>
      </c>
      <c r="K77" s="41">
        <f>IF(K5&lt;K31,IF(SUM($D5:K5)&lt;SUM($D31:K31),2,1),IF(SUM($D5:K5)&lt;SUM($D31:K31),1,0))</f>
        <v>2</v>
      </c>
      <c r="L77" s="41">
        <f>IF(L5&lt;L31,IF(SUM($D5:L5)&lt;SUM($D31:L31),2,1),IF(SUM($D5:L5)&lt;SUM($D31:L31),1,0))</f>
        <v>2</v>
      </c>
      <c r="M77" s="41">
        <f>IF(M5&lt;M31,IF(SUM($D5:M5)&lt;SUM($D31:M31),2,1),IF(SUM($D5:M5)&lt;SUM($D31:M31),1,0))</f>
        <v>1</v>
      </c>
      <c r="N77" s="41">
        <f>IF(N5&lt;N31,IF(SUM($D5:N5)&lt;SUM($D31:N31),2,1),IF(SUM($D5:N5)&lt;SUM($D31:N31),1,0))</f>
        <v>2</v>
      </c>
      <c r="O77" s="41">
        <f>IF(O5&lt;O31,IF(SUM($D5:O5)&lt;SUM($D31:O31),2,1),IF(SUM($D5:O5)&lt;SUM($D31:O31),1,0))</f>
        <v>2</v>
      </c>
      <c r="P77" s="17" t="s">
        <v>67</v>
      </c>
    </row>
    <row r="78" spans="1:16" ht="22.5" customHeight="1">
      <c r="A78" s="75" t="s">
        <v>31</v>
      </c>
      <c r="B78" s="23" t="str">
        <f t="shared" si="6"/>
        <v># OSHA recordables </v>
      </c>
      <c r="C78" s="24">
        <f t="shared" si="7"/>
        <v>0</v>
      </c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17" t="s">
        <v>66</v>
      </c>
    </row>
    <row r="79" spans="1:16" ht="22.5" customHeight="1">
      <c r="A79" s="76"/>
      <c r="B79" s="23" t="str">
        <f t="shared" si="6"/>
        <v>Safety Audit Compliance %</v>
      </c>
      <c r="C79" s="24">
        <f t="shared" si="7"/>
        <v>1</v>
      </c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17" t="s">
        <v>67</v>
      </c>
    </row>
    <row r="80" spans="1:16" ht="22.5" customHeight="1">
      <c r="A80" s="77" t="s">
        <v>29</v>
      </c>
      <c r="B80" s="25" t="str">
        <f t="shared" si="6"/>
        <v>DPU</v>
      </c>
      <c r="C80" s="26">
        <f t="shared" si="7"/>
        <v>0</v>
      </c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17" t="s">
        <v>66</v>
      </c>
    </row>
    <row r="81" spans="1:16" ht="22.5" customHeight="1">
      <c r="A81" s="78"/>
      <c r="B81" s="25" t="str">
        <f t="shared" si="6"/>
        <v>First Time Capability-Process %</v>
      </c>
      <c r="C81" s="26">
        <f t="shared" si="7"/>
        <v>1</v>
      </c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17" t="s">
        <v>67</v>
      </c>
    </row>
    <row r="82" spans="1:16" ht="22.5" customHeight="1">
      <c r="A82" s="79"/>
      <c r="B82" s="25" t="str">
        <f t="shared" si="6"/>
        <v>Process Audit Compliance %</v>
      </c>
      <c r="C82" s="26">
        <f t="shared" si="7"/>
        <v>1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17" t="s">
        <v>67</v>
      </c>
    </row>
    <row r="83" spans="1:16" ht="22.5" customHeight="1">
      <c r="A83" s="80" t="s">
        <v>15</v>
      </c>
      <c r="B83" s="27" t="str">
        <f t="shared" si="6"/>
        <v>Schedule Attainment %</v>
      </c>
      <c r="C83" s="28">
        <f t="shared" si="7"/>
        <v>1</v>
      </c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17" t="s">
        <v>67</v>
      </c>
    </row>
    <row r="84" spans="1:16" ht="22.5" customHeight="1">
      <c r="A84" s="81"/>
      <c r="B84" s="27" t="str">
        <f t="shared" si="6"/>
        <v>Premium Freight Runs</v>
      </c>
      <c r="C84" s="28">
        <f t="shared" si="7"/>
        <v>0</v>
      </c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17" t="s">
        <v>66</v>
      </c>
    </row>
    <row r="85" spans="1:16" ht="22.5" customHeight="1">
      <c r="A85" s="81"/>
      <c r="B85" s="27" t="str">
        <f t="shared" si="6"/>
        <v>Freight % of Sales</v>
      </c>
      <c r="C85" s="28">
        <v>1</v>
      </c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17" t="s">
        <v>66</v>
      </c>
    </row>
    <row r="86" spans="1:16" ht="22.5" customHeight="1">
      <c r="A86" s="81"/>
      <c r="B86" s="27" t="str">
        <f t="shared" si="6"/>
        <v>Inventory Accuracy %</v>
      </c>
      <c r="C86" s="28">
        <f t="shared" si="7"/>
        <v>1</v>
      </c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17" t="s">
        <v>67</v>
      </c>
    </row>
    <row r="87" spans="1:16" ht="22.5" customHeight="1">
      <c r="A87" s="82"/>
      <c r="B87" s="27" t="str">
        <f t="shared" si="6"/>
        <v>Inventory Turns</v>
      </c>
      <c r="C87" s="28">
        <f t="shared" si="7"/>
        <v>0</v>
      </c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17" t="s">
        <v>67</v>
      </c>
    </row>
    <row r="88" spans="1:16" ht="22.5" customHeight="1">
      <c r="A88" s="69" t="s">
        <v>32</v>
      </c>
      <c r="B88" s="29" t="str">
        <f t="shared" si="6"/>
        <v>Gross Margin Var. to Budget</v>
      </c>
      <c r="C88" s="30">
        <v>1</v>
      </c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17" t="s">
        <v>66</v>
      </c>
    </row>
    <row r="89" spans="1:16" ht="22.5" customHeight="1">
      <c r="A89" s="70"/>
      <c r="B89" s="29" t="str">
        <f t="shared" si="6"/>
        <v>Scrap % of Sales</v>
      </c>
      <c r="C89" s="30">
        <v>1</v>
      </c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17" t="s">
        <v>66</v>
      </c>
    </row>
    <row r="90" spans="1:16" ht="22.5" customHeight="1">
      <c r="A90" s="70"/>
      <c r="B90" s="29" t="str">
        <f t="shared" si="6"/>
        <v>Material Cost % of Sales</v>
      </c>
      <c r="C90" s="30">
        <v>1</v>
      </c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17" t="s">
        <v>66</v>
      </c>
    </row>
    <row r="91" spans="1:16" ht="22.5" customHeight="1">
      <c r="A91" s="70"/>
      <c r="B91" s="29" t="str">
        <f t="shared" si="6"/>
        <v>Direct Labor Cost % of Sales</v>
      </c>
      <c r="C91" s="30">
        <v>1</v>
      </c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17" t="s">
        <v>66</v>
      </c>
    </row>
    <row r="92" spans="1:16" ht="22.5" customHeight="1">
      <c r="A92" s="71"/>
      <c r="B92" s="31" t="str">
        <f t="shared" si="6"/>
        <v>Controlled Expenses</v>
      </c>
      <c r="C92" s="32">
        <f t="shared" si="7"/>
        <v>0</v>
      </c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17" t="s">
        <v>66</v>
      </c>
    </row>
  </sheetData>
  <mergeCells count="20">
    <mergeCell ref="A80:A82"/>
    <mergeCell ref="A83:A87"/>
    <mergeCell ref="A88:A92"/>
    <mergeCell ref="A60:A64"/>
    <mergeCell ref="A65:A69"/>
    <mergeCell ref="A74:A77"/>
    <mergeCell ref="A78:A79"/>
    <mergeCell ref="A42:A46"/>
    <mergeCell ref="A51:A54"/>
    <mergeCell ref="A55:A56"/>
    <mergeCell ref="A57:A59"/>
    <mergeCell ref="A28:A31"/>
    <mergeCell ref="A32:A33"/>
    <mergeCell ref="A34:A36"/>
    <mergeCell ref="A37:A41"/>
    <mergeCell ref="A16:A20"/>
    <mergeCell ref="A2:A5"/>
    <mergeCell ref="A6:A7"/>
    <mergeCell ref="A8:A10"/>
    <mergeCell ref="A11:A15"/>
  </mergeCells>
  <conditionalFormatting sqref="D2:O20">
    <cfRule type="expression" priority="1" dxfId="0" stopIfTrue="1">
      <formula>D74=0</formula>
    </cfRule>
    <cfRule type="expression" priority="2" dxfId="1" stopIfTrue="1">
      <formula>D74=1</formula>
    </cfRule>
    <cfRule type="expression" priority="3" dxfId="2" stopIfTrue="1">
      <formula>D74=2</formula>
    </cfRule>
  </conditionalFormatting>
  <conditionalFormatting sqref="D28:P28">
    <cfRule type="cellIs" priority="4" dxfId="3" operator="equal" stopIfTrue="1">
      <formula>0</formula>
    </cfRule>
  </conditionalFormatting>
  <conditionalFormatting sqref="D74:O92">
    <cfRule type="cellIs" priority="5" dxfId="0" operator="equal" stopIfTrue="1">
      <formula>0</formula>
    </cfRule>
    <cfRule type="cellIs" priority="6" dxfId="1" operator="equal" stopIfTrue="1">
      <formula>1</formula>
    </cfRule>
    <cfRule type="cellIs" priority="7" dxfId="2" operator="equal" stopIfTrue="1">
      <formula>2</formula>
    </cfRule>
  </conditionalFormatting>
  <printOptions/>
  <pageMargins left="0.16" right="0.16" top="0.16" bottom="0.16" header="0.5" footer="0.5"/>
  <pageSetup fitToHeight="1" fitToWidth="1" horizontalDpi="300" verticalDpi="300" orientation="landscape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BD48"/>
  <sheetViews>
    <sheetView zoomScale="75" zoomScaleNormal="75" workbookViewId="0" topLeftCell="A1">
      <pane xSplit="1" topLeftCell="B1" activePane="topRight" state="frozen"/>
      <selection pane="topLeft" activeCell="A14" sqref="A14"/>
      <selection pane="topRight" activeCell="A14" sqref="A14"/>
    </sheetView>
  </sheetViews>
  <sheetFormatPr defaultColWidth="9.140625" defaultRowHeight="12.75"/>
  <cols>
    <col min="1" max="1" width="16.28125" style="1" customWidth="1"/>
    <col min="2" max="16384" width="9.140625" style="5" customWidth="1"/>
  </cols>
  <sheetData>
    <row r="1" spans="1:2" ht="12.75">
      <c r="A1" s="1" t="str">
        <f>Scorecard!B2</f>
        <v>Absenteeism %</v>
      </c>
      <c r="B1" s="5" t="s">
        <v>35</v>
      </c>
    </row>
    <row r="2" spans="1:54" s="48" customFormat="1" ht="12.75">
      <c r="A2" s="47"/>
      <c r="B2" s="46">
        <f>'Detailed Instructions'!$C$5</f>
        <v>39448</v>
      </c>
      <c r="C2" s="46">
        <f>B2+7</f>
        <v>39455</v>
      </c>
      <c r="D2" s="46">
        <f aca="true" t="shared" si="0" ref="D2:BB2">C2+7</f>
        <v>39462</v>
      </c>
      <c r="E2" s="46">
        <f t="shared" si="0"/>
        <v>39469</v>
      </c>
      <c r="F2" s="46">
        <f t="shared" si="0"/>
        <v>39476</v>
      </c>
      <c r="G2" s="46">
        <f t="shared" si="0"/>
        <v>39483</v>
      </c>
      <c r="H2" s="46">
        <f t="shared" si="0"/>
        <v>39490</v>
      </c>
      <c r="I2" s="46">
        <f t="shared" si="0"/>
        <v>39497</v>
      </c>
      <c r="J2" s="46">
        <f>I2+7</f>
        <v>39504</v>
      </c>
      <c r="K2" s="46">
        <f t="shared" si="0"/>
        <v>39511</v>
      </c>
      <c r="L2" s="46">
        <f t="shared" si="0"/>
        <v>39518</v>
      </c>
      <c r="M2" s="46">
        <f t="shared" si="0"/>
        <v>39525</v>
      </c>
      <c r="N2" s="46">
        <f t="shared" si="0"/>
        <v>39532</v>
      </c>
      <c r="O2" s="46">
        <f t="shared" si="0"/>
        <v>39539</v>
      </c>
      <c r="P2" s="46">
        <f t="shared" si="0"/>
        <v>39546</v>
      </c>
      <c r="Q2" s="46">
        <f t="shared" si="0"/>
        <v>39553</v>
      </c>
      <c r="R2" s="46">
        <f t="shared" si="0"/>
        <v>39560</v>
      </c>
      <c r="S2" s="46">
        <f t="shared" si="0"/>
        <v>39567</v>
      </c>
      <c r="T2" s="46">
        <f t="shared" si="0"/>
        <v>39574</v>
      </c>
      <c r="U2" s="46">
        <f t="shared" si="0"/>
        <v>39581</v>
      </c>
      <c r="V2" s="46">
        <f t="shared" si="0"/>
        <v>39588</v>
      </c>
      <c r="W2" s="46">
        <f t="shared" si="0"/>
        <v>39595</v>
      </c>
      <c r="X2" s="46">
        <f t="shared" si="0"/>
        <v>39602</v>
      </c>
      <c r="Y2" s="46">
        <f t="shared" si="0"/>
        <v>39609</v>
      </c>
      <c r="Z2" s="46">
        <f t="shared" si="0"/>
        <v>39616</v>
      </c>
      <c r="AA2" s="46">
        <f t="shared" si="0"/>
        <v>39623</v>
      </c>
      <c r="AB2" s="46">
        <f t="shared" si="0"/>
        <v>39630</v>
      </c>
      <c r="AC2" s="46">
        <f t="shared" si="0"/>
        <v>39637</v>
      </c>
      <c r="AD2" s="46">
        <f t="shared" si="0"/>
        <v>39644</v>
      </c>
      <c r="AE2" s="46">
        <f t="shared" si="0"/>
        <v>39651</v>
      </c>
      <c r="AF2" s="46">
        <f t="shared" si="0"/>
        <v>39658</v>
      </c>
      <c r="AG2" s="46">
        <f t="shared" si="0"/>
        <v>39665</v>
      </c>
      <c r="AH2" s="46">
        <f t="shared" si="0"/>
        <v>39672</v>
      </c>
      <c r="AI2" s="46">
        <f t="shared" si="0"/>
        <v>39679</v>
      </c>
      <c r="AJ2" s="46">
        <f t="shared" si="0"/>
        <v>39686</v>
      </c>
      <c r="AK2" s="46">
        <f t="shared" si="0"/>
        <v>39693</v>
      </c>
      <c r="AL2" s="46">
        <f t="shared" si="0"/>
        <v>39700</v>
      </c>
      <c r="AM2" s="46">
        <f t="shared" si="0"/>
        <v>39707</v>
      </c>
      <c r="AN2" s="46">
        <f t="shared" si="0"/>
        <v>39714</v>
      </c>
      <c r="AO2" s="46">
        <f t="shared" si="0"/>
        <v>39721</v>
      </c>
      <c r="AP2" s="46">
        <f t="shared" si="0"/>
        <v>39728</v>
      </c>
      <c r="AQ2" s="46">
        <f t="shared" si="0"/>
        <v>39735</v>
      </c>
      <c r="AR2" s="46">
        <f t="shared" si="0"/>
        <v>39742</v>
      </c>
      <c r="AS2" s="46">
        <f t="shared" si="0"/>
        <v>39749</v>
      </c>
      <c r="AT2" s="46">
        <f t="shared" si="0"/>
        <v>39756</v>
      </c>
      <c r="AU2" s="46">
        <f t="shared" si="0"/>
        <v>39763</v>
      </c>
      <c r="AV2" s="46">
        <f t="shared" si="0"/>
        <v>39770</v>
      </c>
      <c r="AW2" s="46">
        <f t="shared" si="0"/>
        <v>39777</v>
      </c>
      <c r="AX2" s="46">
        <f t="shared" si="0"/>
        <v>39784</v>
      </c>
      <c r="AY2" s="46">
        <f t="shared" si="0"/>
        <v>39791</v>
      </c>
      <c r="AZ2" s="46">
        <f t="shared" si="0"/>
        <v>39798</v>
      </c>
      <c r="BA2" s="46">
        <f t="shared" si="0"/>
        <v>39805</v>
      </c>
      <c r="BB2" s="46">
        <f t="shared" si="0"/>
        <v>39812</v>
      </c>
    </row>
    <row r="3" spans="1:54" ht="25.5">
      <c r="A3" s="1" t="s">
        <v>26</v>
      </c>
      <c r="B3" s="45">
        <v>100</v>
      </c>
      <c r="C3" s="45">
        <v>100</v>
      </c>
      <c r="D3" s="45">
        <v>103</v>
      </c>
      <c r="E3" s="45">
        <v>99</v>
      </c>
      <c r="F3" s="45">
        <v>100</v>
      </c>
      <c r="G3" s="45">
        <v>98</v>
      </c>
      <c r="H3" s="45">
        <v>98</v>
      </c>
      <c r="I3" s="45">
        <v>103</v>
      </c>
      <c r="J3" s="45">
        <v>102</v>
      </c>
      <c r="K3" s="45">
        <v>96</v>
      </c>
      <c r="L3" s="45">
        <v>96</v>
      </c>
      <c r="M3" s="45">
        <v>100</v>
      </c>
      <c r="N3" s="45">
        <v>103</v>
      </c>
      <c r="O3" s="45">
        <v>101</v>
      </c>
      <c r="P3" s="45">
        <v>104</v>
      </c>
      <c r="Q3" s="45">
        <v>97</v>
      </c>
      <c r="R3" s="45">
        <v>100</v>
      </c>
      <c r="S3" s="45">
        <v>96</v>
      </c>
      <c r="T3" s="45">
        <v>96</v>
      </c>
      <c r="U3" s="45">
        <v>96</v>
      </c>
      <c r="V3" s="45">
        <v>98</v>
      </c>
      <c r="W3" s="45">
        <v>104</v>
      </c>
      <c r="X3" s="45">
        <v>97</v>
      </c>
      <c r="Y3" s="45">
        <v>97</v>
      </c>
      <c r="Z3" s="45">
        <v>101</v>
      </c>
      <c r="AA3" s="45">
        <v>99</v>
      </c>
      <c r="AB3" s="45">
        <v>98</v>
      </c>
      <c r="AC3" s="45">
        <v>97</v>
      </c>
      <c r="AD3" s="45">
        <v>99</v>
      </c>
      <c r="AE3" s="45">
        <v>101</v>
      </c>
      <c r="AF3" s="45">
        <v>104</v>
      </c>
      <c r="AG3" s="45">
        <v>96</v>
      </c>
      <c r="AH3" s="45">
        <v>101</v>
      </c>
      <c r="AI3" s="45">
        <v>97</v>
      </c>
      <c r="AJ3" s="45">
        <v>102</v>
      </c>
      <c r="AK3" s="45">
        <v>102</v>
      </c>
      <c r="AL3" s="45">
        <v>105</v>
      </c>
      <c r="AM3" s="45">
        <v>103</v>
      </c>
      <c r="AN3" s="45">
        <v>98</v>
      </c>
      <c r="AO3" s="45">
        <v>100</v>
      </c>
      <c r="AP3" s="45">
        <v>104</v>
      </c>
      <c r="AQ3" s="45">
        <v>101</v>
      </c>
      <c r="AR3" s="45">
        <v>99</v>
      </c>
      <c r="AS3" s="45">
        <v>99</v>
      </c>
      <c r="AT3" s="45">
        <v>104</v>
      </c>
      <c r="AU3" s="45">
        <v>99</v>
      </c>
      <c r="AV3" s="45">
        <v>99</v>
      </c>
      <c r="AW3" s="45">
        <v>98</v>
      </c>
      <c r="AX3" s="45">
        <v>100</v>
      </c>
      <c r="AY3" s="45">
        <v>98</v>
      </c>
      <c r="AZ3" s="45">
        <v>100</v>
      </c>
      <c r="BA3" s="45">
        <v>99</v>
      </c>
      <c r="BB3" s="45">
        <v>104</v>
      </c>
    </row>
    <row r="4" spans="1:54" ht="25.5">
      <c r="A4" s="1" t="s">
        <v>25</v>
      </c>
      <c r="B4" s="45">
        <f>SUM(B10:B18)</f>
        <v>22</v>
      </c>
      <c r="C4" s="45">
        <f aca="true" t="shared" si="1" ref="C4:BB4">SUM(C10:C18)</f>
        <v>19</v>
      </c>
      <c r="D4" s="45">
        <f t="shared" si="1"/>
        <v>39</v>
      </c>
      <c r="E4" s="45">
        <f t="shared" si="1"/>
        <v>29</v>
      </c>
      <c r="F4" s="45">
        <f t="shared" si="1"/>
        <v>29</v>
      </c>
      <c r="G4" s="45">
        <f t="shared" si="1"/>
        <v>40</v>
      </c>
      <c r="H4" s="45">
        <f t="shared" si="1"/>
        <v>44</v>
      </c>
      <c r="I4" s="45">
        <f t="shared" si="1"/>
        <v>23</v>
      </c>
      <c r="J4" s="45">
        <f t="shared" si="1"/>
        <v>24</v>
      </c>
      <c r="K4" s="45">
        <f t="shared" si="1"/>
        <v>35</v>
      </c>
      <c r="L4" s="45">
        <f t="shared" si="1"/>
        <v>30</v>
      </c>
      <c r="M4" s="45">
        <f t="shared" si="1"/>
        <v>5</v>
      </c>
      <c r="N4" s="45">
        <f t="shared" si="1"/>
        <v>45</v>
      </c>
      <c r="O4" s="45">
        <f t="shared" si="1"/>
        <v>18</v>
      </c>
      <c r="P4" s="45">
        <f t="shared" si="1"/>
        <v>36</v>
      </c>
      <c r="Q4" s="45">
        <f t="shared" si="1"/>
        <v>44</v>
      </c>
      <c r="R4" s="45">
        <f t="shared" si="1"/>
        <v>3</v>
      </c>
      <c r="S4" s="45">
        <f t="shared" si="1"/>
        <v>27</v>
      </c>
      <c r="T4" s="45">
        <f t="shared" si="1"/>
        <v>6</v>
      </c>
      <c r="U4" s="45">
        <f t="shared" si="1"/>
        <v>15</v>
      </c>
      <c r="V4" s="45">
        <f t="shared" si="1"/>
        <v>1</v>
      </c>
      <c r="W4" s="45">
        <f t="shared" si="1"/>
        <v>22</v>
      </c>
      <c r="X4" s="45">
        <f t="shared" si="1"/>
        <v>25</v>
      </c>
      <c r="Y4" s="45">
        <f t="shared" si="1"/>
        <v>24</v>
      </c>
      <c r="Z4" s="45">
        <f t="shared" si="1"/>
        <v>26</v>
      </c>
      <c r="AA4" s="45">
        <f t="shared" si="1"/>
        <v>26</v>
      </c>
      <c r="AB4" s="45">
        <f t="shared" si="1"/>
        <v>10</v>
      </c>
      <c r="AC4" s="45">
        <f t="shared" si="1"/>
        <v>33</v>
      </c>
      <c r="AD4" s="45">
        <f t="shared" si="1"/>
        <v>40</v>
      </c>
      <c r="AE4" s="45">
        <f t="shared" si="1"/>
        <v>45</v>
      </c>
      <c r="AF4" s="45">
        <f t="shared" si="1"/>
        <v>25</v>
      </c>
      <c r="AG4" s="45">
        <f t="shared" si="1"/>
        <v>32</v>
      </c>
      <c r="AH4" s="45">
        <f t="shared" si="1"/>
        <v>20</v>
      </c>
      <c r="AI4" s="45">
        <f t="shared" si="1"/>
        <v>25</v>
      </c>
      <c r="AJ4" s="45">
        <f t="shared" si="1"/>
        <v>1</v>
      </c>
      <c r="AK4" s="45">
        <f t="shared" si="1"/>
        <v>22</v>
      </c>
      <c r="AL4" s="45">
        <f t="shared" si="1"/>
        <v>31</v>
      </c>
      <c r="AM4" s="45">
        <f t="shared" si="1"/>
        <v>4</v>
      </c>
      <c r="AN4" s="45">
        <f t="shared" si="1"/>
        <v>25</v>
      </c>
      <c r="AO4" s="45">
        <f t="shared" si="1"/>
        <v>33</v>
      </c>
      <c r="AP4" s="45">
        <f t="shared" si="1"/>
        <v>42</v>
      </c>
      <c r="AQ4" s="45">
        <f t="shared" si="1"/>
        <v>48</v>
      </c>
      <c r="AR4" s="45">
        <f t="shared" si="1"/>
        <v>13</v>
      </c>
      <c r="AS4" s="45">
        <f t="shared" si="1"/>
        <v>18</v>
      </c>
      <c r="AT4" s="45">
        <f t="shared" si="1"/>
        <v>25</v>
      </c>
      <c r="AU4" s="45">
        <f t="shared" si="1"/>
        <v>8</v>
      </c>
      <c r="AV4" s="45">
        <f t="shared" si="1"/>
        <v>28</v>
      </c>
      <c r="AW4" s="45">
        <f t="shared" si="1"/>
        <v>26</v>
      </c>
      <c r="AX4" s="45">
        <f t="shared" si="1"/>
        <v>23</v>
      </c>
      <c r="AY4" s="45">
        <f t="shared" si="1"/>
        <v>14</v>
      </c>
      <c r="AZ4" s="45">
        <f t="shared" si="1"/>
        <v>27</v>
      </c>
      <c r="BA4" s="45">
        <f t="shared" si="1"/>
        <v>12</v>
      </c>
      <c r="BB4" s="45">
        <f t="shared" si="1"/>
        <v>35</v>
      </c>
    </row>
    <row r="5" spans="1:54" ht="12.75">
      <c r="A5" s="1" t="s">
        <v>27</v>
      </c>
      <c r="B5" s="5">
        <f>B4/B3</f>
        <v>0.22</v>
      </c>
      <c r="C5" s="5">
        <f>C4/C3</f>
        <v>0.19</v>
      </c>
      <c r="D5" s="5">
        <f aca="true" t="shared" si="2" ref="D5:BB5">D4/D3</f>
        <v>0.3786407766990291</v>
      </c>
      <c r="E5" s="5">
        <f t="shared" si="2"/>
        <v>0.29292929292929293</v>
      </c>
      <c r="F5" s="5">
        <f t="shared" si="2"/>
        <v>0.29</v>
      </c>
      <c r="G5" s="5">
        <f t="shared" si="2"/>
        <v>0.40816326530612246</v>
      </c>
      <c r="H5" s="5">
        <f t="shared" si="2"/>
        <v>0.4489795918367347</v>
      </c>
      <c r="I5" s="5">
        <f t="shared" si="2"/>
        <v>0.22330097087378642</v>
      </c>
      <c r="J5" s="5">
        <f t="shared" si="2"/>
        <v>0.23529411764705882</v>
      </c>
      <c r="K5" s="5">
        <f t="shared" si="2"/>
        <v>0.3645833333333333</v>
      </c>
      <c r="L5" s="5">
        <f t="shared" si="2"/>
        <v>0.3125</v>
      </c>
      <c r="M5" s="5">
        <f t="shared" si="2"/>
        <v>0.05</v>
      </c>
      <c r="N5" s="5">
        <f t="shared" si="2"/>
        <v>0.4368932038834951</v>
      </c>
      <c r="O5" s="5">
        <f t="shared" si="2"/>
        <v>0.1782178217821782</v>
      </c>
      <c r="P5" s="5">
        <f t="shared" si="2"/>
        <v>0.34615384615384615</v>
      </c>
      <c r="Q5" s="5">
        <f t="shared" si="2"/>
        <v>0.4536082474226804</v>
      </c>
      <c r="R5" s="5">
        <f t="shared" si="2"/>
        <v>0.03</v>
      </c>
      <c r="S5" s="5">
        <f t="shared" si="2"/>
        <v>0.28125</v>
      </c>
      <c r="T5" s="5">
        <f t="shared" si="2"/>
        <v>0.0625</v>
      </c>
      <c r="U5" s="5">
        <f t="shared" si="2"/>
        <v>0.15625</v>
      </c>
      <c r="V5" s="5">
        <f t="shared" si="2"/>
        <v>0.01020408163265306</v>
      </c>
      <c r="W5" s="5">
        <f t="shared" si="2"/>
        <v>0.21153846153846154</v>
      </c>
      <c r="X5" s="5">
        <f t="shared" si="2"/>
        <v>0.25773195876288657</v>
      </c>
      <c r="Y5" s="5">
        <f t="shared" si="2"/>
        <v>0.24742268041237114</v>
      </c>
      <c r="Z5" s="5">
        <f t="shared" si="2"/>
        <v>0.25742574257425743</v>
      </c>
      <c r="AA5" s="5">
        <f t="shared" si="2"/>
        <v>0.26262626262626265</v>
      </c>
      <c r="AB5" s="5">
        <f t="shared" si="2"/>
        <v>0.10204081632653061</v>
      </c>
      <c r="AC5" s="5">
        <f t="shared" si="2"/>
        <v>0.3402061855670103</v>
      </c>
      <c r="AD5" s="5">
        <f t="shared" si="2"/>
        <v>0.40404040404040403</v>
      </c>
      <c r="AE5" s="5">
        <f t="shared" si="2"/>
        <v>0.44554455445544555</v>
      </c>
      <c r="AF5" s="5">
        <f t="shared" si="2"/>
        <v>0.2403846153846154</v>
      </c>
      <c r="AG5" s="5">
        <f t="shared" si="2"/>
        <v>0.3333333333333333</v>
      </c>
      <c r="AH5" s="5">
        <f t="shared" si="2"/>
        <v>0.19801980198019803</v>
      </c>
      <c r="AI5" s="5">
        <f t="shared" si="2"/>
        <v>0.25773195876288657</v>
      </c>
      <c r="AJ5" s="5">
        <f t="shared" si="2"/>
        <v>0.00980392156862745</v>
      </c>
      <c r="AK5" s="5">
        <f t="shared" si="2"/>
        <v>0.21568627450980393</v>
      </c>
      <c r="AL5" s="5">
        <f t="shared" si="2"/>
        <v>0.29523809523809524</v>
      </c>
      <c r="AM5" s="5">
        <f t="shared" si="2"/>
        <v>0.038834951456310676</v>
      </c>
      <c r="AN5" s="5">
        <f t="shared" si="2"/>
        <v>0.25510204081632654</v>
      </c>
      <c r="AO5" s="5">
        <f t="shared" si="2"/>
        <v>0.33</v>
      </c>
      <c r="AP5" s="5">
        <f t="shared" si="2"/>
        <v>0.40384615384615385</v>
      </c>
      <c r="AQ5" s="5">
        <f t="shared" si="2"/>
        <v>0.4752475247524752</v>
      </c>
      <c r="AR5" s="5">
        <f t="shared" si="2"/>
        <v>0.13131313131313133</v>
      </c>
      <c r="AS5" s="5">
        <f t="shared" si="2"/>
        <v>0.18181818181818182</v>
      </c>
      <c r="AT5" s="5">
        <f t="shared" si="2"/>
        <v>0.2403846153846154</v>
      </c>
      <c r="AU5" s="5">
        <f t="shared" si="2"/>
        <v>0.08080808080808081</v>
      </c>
      <c r="AV5" s="5">
        <f t="shared" si="2"/>
        <v>0.2828282828282828</v>
      </c>
      <c r="AW5" s="5">
        <f t="shared" si="2"/>
        <v>0.2653061224489796</v>
      </c>
      <c r="AX5" s="5">
        <f t="shared" si="2"/>
        <v>0.23</v>
      </c>
      <c r="AY5" s="5">
        <f t="shared" si="2"/>
        <v>0.14285714285714285</v>
      </c>
      <c r="AZ5" s="5">
        <f t="shared" si="2"/>
        <v>0.27</v>
      </c>
      <c r="BA5" s="5">
        <f t="shared" si="2"/>
        <v>0.12121212121212122</v>
      </c>
      <c r="BB5" s="5">
        <f t="shared" si="2"/>
        <v>0.33653846153846156</v>
      </c>
    </row>
    <row r="7" spans="1:54" ht="12.75">
      <c r="A7" s="1" t="s">
        <v>46</v>
      </c>
      <c r="B7" s="5">
        <f>HLOOKUP(MONTH($B2),Scorecard!$D$27:$O$46,2)</f>
        <v>0.05</v>
      </c>
      <c r="C7" s="5">
        <f>HLOOKUP(MONTH($B2),Scorecard!$D$27:$O$46,2)</f>
        <v>0.05</v>
      </c>
      <c r="D7" s="5">
        <f>HLOOKUP(MONTH($B2),Scorecard!$D$27:$O$46,2)</f>
        <v>0.05</v>
      </c>
      <c r="E7" s="5">
        <f>HLOOKUP(MONTH($B2),Scorecard!$D$27:$O$46,2)</f>
        <v>0.05</v>
      </c>
      <c r="F7" s="5">
        <f>HLOOKUP(MONTH($B2),Scorecard!$D$27:$O$46,2)</f>
        <v>0.05</v>
      </c>
      <c r="G7" s="5">
        <f>HLOOKUP(MONTH($B2),Scorecard!$D$27:$O$46,2)</f>
        <v>0.05</v>
      </c>
      <c r="H7" s="5">
        <f>HLOOKUP(MONTH($B2),Scorecard!$D$27:$O$46,2)</f>
        <v>0.05</v>
      </c>
      <c r="I7" s="5">
        <f>HLOOKUP(MONTH($B2),Scorecard!$D$27:$O$46,2)</f>
        <v>0.05</v>
      </c>
      <c r="J7" s="5">
        <f>HLOOKUP(MONTH($B2),Scorecard!$D$27:$O$46,2)</f>
        <v>0.05</v>
      </c>
      <c r="K7" s="5">
        <f>HLOOKUP(MONTH($B2),Scorecard!$D$27:$O$46,2)</f>
        <v>0.05</v>
      </c>
      <c r="L7" s="5">
        <f>HLOOKUP(MONTH($B2),Scorecard!$D$27:$O$46,2)</f>
        <v>0.05</v>
      </c>
      <c r="M7" s="5">
        <f>HLOOKUP(MONTH($B2),Scorecard!$D$27:$O$46,2)</f>
        <v>0.05</v>
      </c>
      <c r="N7" s="5">
        <f>HLOOKUP(MONTH($B2),Scorecard!$D$27:$O$46,2)</f>
        <v>0.05</v>
      </c>
      <c r="O7" s="5">
        <f>HLOOKUP(MONTH($B2),Scorecard!$D$27:$O$46,2)</f>
        <v>0.05</v>
      </c>
      <c r="P7" s="5">
        <f>HLOOKUP(MONTH($B2),Scorecard!$D$27:$O$46,2)</f>
        <v>0.05</v>
      </c>
      <c r="Q7" s="5">
        <f>HLOOKUP(MONTH($B2),Scorecard!$D$27:$O$46,2)</f>
        <v>0.05</v>
      </c>
      <c r="R7" s="5">
        <f>HLOOKUP(MONTH($B2),Scorecard!$D$27:$O$46,2)</f>
        <v>0.05</v>
      </c>
      <c r="S7" s="5">
        <f>HLOOKUP(MONTH($B2),Scorecard!$D$27:$O$46,2)</f>
        <v>0.05</v>
      </c>
      <c r="T7" s="5">
        <f>HLOOKUP(MONTH($B2),Scorecard!$D$27:$O$46,2)</f>
        <v>0.05</v>
      </c>
      <c r="U7" s="5">
        <f>HLOOKUP(MONTH($B2),Scorecard!$D$27:$O$46,2)</f>
        <v>0.05</v>
      </c>
      <c r="V7" s="5">
        <f>HLOOKUP(MONTH($B2),Scorecard!$D$27:$O$46,2)</f>
        <v>0.05</v>
      </c>
      <c r="W7" s="5">
        <f>HLOOKUP(MONTH($B2),Scorecard!$D$27:$O$46,2)</f>
        <v>0.05</v>
      </c>
      <c r="X7" s="5">
        <f>HLOOKUP(MONTH($B2),Scorecard!$D$27:$O$46,2)</f>
        <v>0.05</v>
      </c>
      <c r="Y7" s="5">
        <f>HLOOKUP(MONTH($B2),Scorecard!$D$27:$O$46,2)</f>
        <v>0.05</v>
      </c>
      <c r="Z7" s="5">
        <f>HLOOKUP(MONTH($B2),Scorecard!$D$27:$O$46,2)</f>
        <v>0.05</v>
      </c>
      <c r="AA7" s="5">
        <f>HLOOKUP(MONTH($B2),Scorecard!$D$27:$O$46,2)</f>
        <v>0.05</v>
      </c>
      <c r="AB7" s="5">
        <f>HLOOKUP(MONTH($B2),Scorecard!$D$27:$O$46,2)</f>
        <v>0.05</v>
      </c>
      <c r="AC7" s="5">
        <f>HLOOKUP(MONTH($B2),Scorecard!$D$27:$O$46,2)</f>
        <v>0.05</v>
      </c>
      <c r="AD7" s="5">
        <f>HLOOKUP(MONTH($B2),Scorecard!$D$27:$O$46,2)</f>
        <v>0.05</v>
      </c>
      <c r="AE7" s="5">
        <f>HLOOKUP(MONTH($B2),Scorecard!$D$27:$O$46,2)</f>
        <v>0.05</v>
      </c>
      <c r="AF7" s="5">
        <f>HLOOKUP(MONTH($B2),Scorecard!$D$27:$O$46,2)</f>
        <v>0.05</v>
      </c>
      <c r="AG7" s="5">
        <f>HLOOKUP(MONTH($B2),Scorecard!$D$27:$O$46,2)</f>
        <v>0.05</v>
      </c>
      <c r="AH7" s="5">
        <f>HLOOKUP(MONTH($B2),Scorecard!$D$27:$O$46,2)</f>
        <v>0.05</v>
      </c>
      <c r="AI7" s="5">
        <f>HLOOKUP(MONTH($B2),Scorecard!$D$27:$O$46,2)</f>
        <v>0.05</v>
      </c>
      <c r="AJ7" s="5">
        <f>HLOOKUP(MONTH($B2),Scorecard!$D$27:$O$46,2)</f>
        <v>0.05</v>
      </c>
      <c r="AK7" s="5">
        <f>HLOOKUP(MONTH($B2),Scorecard!$D$27:$O$46,2)</f>
        <v>0.05</v>
      </c>
      <c r="AL7" s="5">
        <f>HLOOKUP(MONTH($B2),Scorecard!$D$27:$O$46,2)</f>
        <v>0.05</v>
      </c>
      <c r="AM7" s="5">
        <f>HLOOKUP(MONTH($B2),Scorecard!$D$27:$O$46,2)</f>
        <v>0.05</v>
      </c>
      <c r="AN7" s="5">
        <f>HLOOKUP(MONTH($B2),Scorecard!$D$27:$O$46,2)</f>
        <v>0.05</v>
      </c>
      <c r="AO7" s="5">
        <f>HLOOKUP(MONTH($B2),Scorecard!$D$27:$O$46,2)</f>
        <v>0.05</v>
      </c>
      <c r="AP7" s="5">
        <f>HLOOKUP(MONTH($B2),Scorecard!$D$27:$O$46,2)</f>
        <v>0.05</v>
      </c>
      <c r="AQ7" s="5">
        <f>HLOOKUP(MONTH($B2),Scorecard!$D$27:$O$46,2)</f>
        <v>0.05</v>
      </c>
      <c r="AR7" s="5">
        <f>HLOOKUP(MONTH($B2),Scorecard!$D$27:$O$46,2)</f>
        <v>0.05</v>
      </c>
      <c r="AS7" s="5">
        <f>HLOOKUP(MONTH($B2),Scorecard!$D$27:$O$46,2)</f>
        <v>0.05</v>
      </c>
      <c r="AT7" s="5">
        <f>HLOOKUP(MONTH($B2),Scorecard!$D$27:$O$46,2)</f>
        <v>0.05</v>
      </c>
      <c r="AU7" s="5">
        <f>HLOOKUP(MONTH($B2),Scorecard!$D$27:$O$46,2)</f>
        <v>0.05</v>
      </c>
      <c r="AV7" s="5">
        <f>HLOOKUP(MONTH($B2),Scorecard!$D$27:$O$46,2)</f>
        <v>0.05</v>
      </c>
      <c r="AW7" s="5">
        <f>HLOOKUP(MONTH($B2),Scorecard!$D$27:$O$46,2)</f>
        <v>0.05</v>
      </c>
      <c r="AX7" s="5">
        <f>HLOOKUP(MONTH($B2),Scorecard!$D$27:$O$46,2)</f>
        <v>0.05</v>
      </c>
      <c r="AY7" s="5">
        <f>HLOOKUP(MONTH($B2),Scorecard!$D$27:$O$46,2)</f>
        <v>0.05</v>
      </c>
      <c r="AZ7" s="5">
        <f>HLOOKUP(MONTH($B2),Scorecard!$D$27:$O$46,2)</f>
        <v>0.05</v>
      </c>
      <c r="BA7" s="5">
        <f>HLOOKUP(MONTH($B2),Scorecard!$D$27:$O$46,2)</f>
        <v>0.05</v>
      </c>
      <c r="BB7" s="5">
        <f>HLOOKUP(MONTH($B2),Scorecard!$D$27:$O$46,2)</f>
        <v>0.05</v>
      </c>
    </row>
    <row r="10" spans="1:54" ht="25.5">
      <c r="A10" s="6" t="s">
        <v>38</v>
      </c>
      <c r="B10" s="45">
        <v>7</v>
      </c>
      <c r="C10" s="45">
        <v>8</v>
      </c>
      <c r="D10" s="45">
        <v>10</v>
      </c>
      <c r="E10" s="45">
        <v>2</v>
      </c>
      <c r="F10" s="45">
        <v>29</v>
      </c>
      <c r="G10" s="45">
        <v>22</v>
      </c>
      <c r="H10" s="45">
        <v>25</v>
      </c>
      <c r="I10" s="45">
        <v>18</v>
      </c>
      <c r="J10" s="45">
        <v>10</v>
      </c>
      <c r="K10" s="45">
        <v>15</v>
      </c>
      <c r="L10" s="45">
        <v>23</v>
      </c>
      <c r="M10" s="45">
        <v>1</v>
      </c>
      <c r="N10" s="45">
        <v>39</v>
      </c>
      <c r="O10" s="45">
        <v>1</v>
      </c>
      <c r="P10" s="45">
        <v>33</v>
      </c>
      <c r="Q10" s="45">
        <v>32</v>
      </c>
      <c r="R10" s="45">
        <v>1</v>
      </c>
      <c r="S10" s="45">
        <v>26</v>
      </c>
      <c r="T10" s="45">
        <v>5</v>
      </c>
      <c r="U10" s="45">
        <v>1</v>
      </c>
      <c r="V10" s="45">
        <v>0</v>
      </c>
      <c r="W10" s="45">
        <v>7</v>
      </c>
      <c r="X10" s="45">
        <v>17</v>
      </c>
      <c r="Y10" s="45">
        <v>5</v>
      </c>
      <c r="Z10" s="45">
        <v>24</v>
      </c>
      <c r="AA10" s="45">
        <v>0</v>
      </c>
      <c r="AB10" s="45">
        <v>7</v>
      </c>
      <c r="AC10" s="45">
        <v>26</v>
      </c>
      <c r="AD10" s="45">
        <v>26</v>
      </c>
      <c r="AE10" s="45">
        <v>31</v>
      </c>
      <c r="AF10" s="45">
        <v>11</v>
      </c>
      <c r="AG10" s="45">
        <v>31</v>
      </c>
      <c r="AH10" s="45">
        <v>18</v>
      </c>
      <c r="AI10" s="45">
        <v>16</v>
      </c>
      <c r="AJ10" s="45">
        <v>0</v>
      </c>
      <c r="AK10" s="45">
        <v>7</v>
      </c>
      <c r="AL10" s="45">
        <v>25</v>
      </c>
      <c r="AM10" s="45">
        <v>2</v>
      </c>
      <c r="AN10" s="45">
        <v>24</v>
      </c>
      <c r="AO10" s="45">
        <v>1</v>
      </c>
      <c r="AP10" s="45">
        <v>9</v>
      </c>
      <c r="AQ10" s="45">
        <v>8</v>
      </c>
      <c r="AR10" s="45">
        <v>8</v>
      </c>
      <c r="AS10" s="45">
        <v>16</v>
      </c>
      <c r="AT10" s="45">
        <v>5</v>
      </c>
      <c r="AU10" s="45">
        <v>7</v>
      </c>
      <c r="AV10" s="45">
        <v>3</v>
      </c>
      <c r="AW10" s="45">
        <v>19</v>
      </c>
      <c r="AX10" s="45">
        <v>23</v>
      </c>
      <c r="AY10" s="45">
        <v>3</v>
      </c>
      <c r="AZ10" s="45">
        <v>9</v>
      </c>
      <c r="BA10" s="45">
        <v>7</v>
      </c>
      <c r="BB10" s="45">
        <v>4</v>
      </c>
    </row>
    <row r="11" spans="1:54" ht="12.75">
      <c r="A11" s="6" t="s">
        <v>37</v>
      </c>
      <c r="B11" s="45">
        <v>9</v>
      </c>
      <c r="C11" s="45">
        <v>0</v>
      </c>
      <c r="D11" s="45">
        <v>8</v>
      </c>
      <c r="E11" s="45">
        <v>2</v>
      </c>
      <c r="F11" s="45">
        <v>0</v>
      </c>
      <c r="G11" s="45">
        <v>5</v>
      </c>
      <c r="H11" s="45">
        <v>9</v>
      </c>
      <c r="I11" s="45">
        <v>2</v>
      </c>
      <c r="J11" s="45">
        <v>8</v>
      </c>
      <c r="K11" s="45">
        <v>15</v>
      </c>
      <c r="L11" s="45">
        <v>3</v>
      </c>
      <c r="M11" s="45">
        <v>1</v>
      </c>
      <c r="N11" s="45">
        <v>2</v>
      </c>
      <c r="O11" s="45">
        <v>4</v>
      </c>
      <c r="P11" s="45">
        <v>0</v>
      </c>
      <c r="Q11" s="45">
        <v>8</v>
      </c>
      <c r="R11" s="45">
        <v>0</v>
      </c>
      <c r="S11" s="45">
        <v>1</v>
      </c>
      <c r="T11" s="45">
        <v>0</v>
      </c>
      <c r="U11" s="45">
        <v>2</v>
      </c>
      <c r="V11" s="45">
        <v>0</v>
      </c>
      <c r="W11" s="45">
        <v>2</v>
      </c>
      <c r="X11" s="45">
        <v>3</v>
      </c>
      <c r="Y11" s="45">
        <v>19</v>
      </c>
      <c r="Z11" s="45">
        <v>0</v>
      </c>
      <c r="AA11" s="45">
        <v>2</v>
      </c>
      <c r="AB11" s="45">
        <v>0</v>
      </c>
      <c r="AC11" s="45">
        <v>1</v>
      </c>
      <c r="AD11" s="45">
        <v>10</v>
      </c>
      <c r="AE11" s="45">
        <v>3</v>
      </c>
      <c r="AF11" s="45">
        <v>8</v>
      </c>
      <c r="AG11" s="45">
        <v>0</v>
      </c>
      <c r="AH11" s="45">
        <v>1</v>
      </c>
      <c r="AI11" s="45">
        <v>1</v>
      </c>
      <c r="AJ11" s="45">
        <v>0</v>
      </c>
      <c r="AK11" s="45">
        <v>3</v>
      </c>
      <c r="AL11" s="45">
        <v>2</v>
      </c>
      <c r="AM11" s="45">
        <v>1</v>
      </c>
      <c r="AN11" s="45">
        <v>0</v>
      </c>
      <c r="AO11" s="45">
        <v>2</v>
      </c>
      <c r="AP11" s="45">
        <v>3</v>
      </c>
      <c r="AQ11" s="45">
        <v>1</v>
      </c>
      <c r="AR11" s="45">
        <v>0</v>
      </c>
      <c r="AS11" s="45">
        <v>2</v>
      </c>
      <c r="AT11" s="45">
        <v>18</v>
      </c>
      <c r="AU11" s="45">
        <v>0</v>
      </c>
      <c r="AV11" s="45">
        <v>0</v>
      </c>
      <c r="AW11" s="45">
        <v>0</v>
      </c>
      <c r="AX11" s="45">
        <v>0</v>
      </c>
      <c r="AY11" s="45">
        <v>3</v>
      </c>
      <c r="AZ11" s="45">
        <v>3</v>
      </c>
      <c r="BA11" s="45">
        <v>0</v>
      </c>
      <c r="BB11" s="45">
        <v>1</v>
      </c>
    </row>
    <row r="12" spans="1:54" ht="38.25">
      <c r="A12" s="6" t="s">
        <v>39</v>
      </c>
      <c r="B12" s="45">
        <v>6</v>
      </c>
      <c r="C12" s="45">
        <v>11</v>
      </c>
      <c r="D12" s="45">
        <v>21</v>
      </c>
      <c r="E12" s="45">
        <v>25</v>
      </c>
      <c r="F12" s="45">
        <v>0</v>
      </c>
      <c r="G12" s="45">
        <v>13</v>
      </c>
      <c r="H12" s="45">
        <v>10</v>
      </c>
      <c r="I12" s="45">
        <v>3</v>
      </c>
      <c r="J12" s="45">
        <v>6</v>
      </c>
      <c r="K12" s="45">
        <v>5</v>
      </c>
      <c r="L12" s="45">
        <v>4</v>
      </c>
      <c r="M12" s="45">
        <v>3</v>
      </c>
      <c r="N12" s="45">
        <v>4</v>
      </c>
      <c r="O12" s="45">
        <v>13</v>
      </c>
      <c r="P12" s="45">
        <v>3</v>
      </c>
      <c r="Q12" s="45">
        <v>4</v>
      </c>
      <c r="R12" s="45">
        <v>2</v>
      </c>
      <c r="S12" s="45">
        <v>0</v>
      </c>
      <c r="T12" s="45">
        <v>1</v>
      </c>
      <c r="U12" s="45">
        <v>12</v>
      </c>
      <c r="V12" s="45">
        <v>1</v>
      </c>
      <c r="W12" s="45">
        <v>13</v>
      </c>
      <c r="X12" s="45">
        <v>5</v>
      </c>
      <c r="Y12" s="45">
        <v>0</v>
      </c>
      <c r="Z12" s="45">
        <v>2</v>
      </c>
      <c r="AA12" s="45">
        <v>24</v>
      </c>
      <c r="AB12" s="45">
        <v>3</v>
      </c>
      <c r="AC12" s="45">
        <v>6</v>
      </c>
      <c r="AD12" s="45">
        <v>4</v>
      </c>
      <c r="AE12" s="45">
        <v>11</v>
      </c>
      <c r="AF12" s="45">
        <v>6</v>
      </c>
      <c r="AG12" s="45">
        <v>1</v>
      </c>
      <c r="AH12" s="45">
        <v>1</v>
      </c>
      <c r="AI12" s="45">
        <v>8</v>
      </c>
      <c r="AJ12" s="45">
        <v>1</v>
      </c>
      <c r="AK12" s="45">
        <v>12</v>
      </c>
      <c r="AL12" s="45">
        <v>4</v>
      </c>
      <c r="AM12" s="45">
        <v>1</v>
      </c>
      <c r="AN12" s="45">
        <v>1</v>
      </c>
      <c r="AO12" s="45">
        <v>30</v>
      </c>
      <c r="AP12" s="45">
        <v>30</v>
      </c>
      <c r="AQ12" s="45">
        <v>39</v>
      </c>
      <c r="AR12" s="45">
        <v>5</v>
      </c>
      <c r="AS12" s="45">
        <v>0</v>
      </c>
      <c r="AT12" s="45">
        <v>2</v>
      </c>
      <c r="AU12" s="45">
        <v>1</v>
      </c>
      <c r="AV12" s="45">
        <v>25</v>
      </c>
      <c r="AW12" s="45">
        <v>7</v>
      </c>
      <c r="AX12" s="45">
        <v>0</v>
      </c>
      <c r="AY12" s="45">
        <v>8</v>
      </c>
      <c r="AZ12" s="45">
        <v>15</v>
      </c>
      <c r="BA12" s="45">
        <v>5</v>
      </c>
      <c r="BB12" s="45">
        <v>30</v>
      </c>
    </row>
    <row r="13" spans="1:54" ht="12.75">
      <c r="A13" s="6"/>
      <c r="B13" s="45">
        <v>0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  <c r="AU13" s="45">
        <v>0</v>
      </c>
      <c r="AV13" s="45">
        <v>0</v>
      </c>
      <c r="AW13" s="45">
        <v>0</v>
      </c>
      <c r="AX13" s="45">
        <v>0</v>
      </c>
      <c r="AY13" s="45">
        <v>0</v>
      </c>
      <c r="AZ13" s="45">
        <v>0</v>
      </c>
      <c r="BA13" s="45">
        <v>0</v>
      </c>
      <c r="BB13" s="45">
        <v>0</v>
      </c>
    </row>
    <row r="14" spans="1:54" ht="12.75">
      <c r="A14" s="6"/>
      <c r="B14" s="45">
        <v>0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G14" s="45">
        <v>0</v>
      </c>
      <c r="AH14" s="45">
        <v>0</v>
      </c>
      <c r="AI14" s="45">
        <v>0</v>
      </c>
      <c r="AJ14" s="45">
        <v>0</v>
      </c>
      <c r="AK14" s="45">
        <v>0</v>
      </c>
      <c r="AL14" s="45">
        <v>0</v>
      </c>
      <c r="AM14" s="45">
        <v>0</v>
      </c>
      <c r="AN14" s="45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5">
        <v>0</v>
      </c>
      <c r="AV14" s="45">
        <v>0</v>
      </c>
      <c r="AW14" s="45">
        <v>0</v>
      </c>
      <c r="AX14" s="45">
        <v>0</v>
      </c>
      <c r="AY14" s="45">
        <v>0</v>
      </c>
      <c r="AZ14" s="45">
        <v>0</v>
      </c>
      <c r="BA14" s="45">
        <v>0</v>
      </c>
      <c r="BB14" s="45">
        <v>0</v>
      </c>
    </row>
    <row r="15" spans="1:54" ht="12.75">
      <c r="A15" s="6"/>
      <c r="B15" s="45">
        <v>0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  <c r="AM15" s="45">
        <v>0</v>
      </c>
      <c r="AN15" s="45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5">
        <v>0</v>
      </c>
      <c r="AV15" s="45">
        <v>0</v>
      </c>
      <c r="AW15" s="45">
        <v>0</v>
      </c>
      <c r="AX15" s="45">
        <v>0</v>
      </c>
      <c r="AY15" s="45">
        <v>0</v>
      </c>
      <c r="AZ15" s="45">
        <v>0</v>
      </c>
      <c r="BA15" s="45">
        <v>0</v>
      </c>
      <c r="BB15" s="45">
        <v>0</v>
      </c>
    </row>
    <row r="16" spans="1:54" ht="12.75">
      <c r="A16" s="6"/>
      <c r="B16" s="45">
        <v>0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5">
        <v>0</v>
      </c>
      <c r="AI16" s="45">
        <v>0</v>
      </c>
      <c r="AJ16" s="45">
        <v>0</v>
      </c>
      <c r="AK16" s="45">
        <v>0</v>
      </c>
      <c r="AL16" s="45">
        <v>0</v>
      </c>
      <c r="AM16" s="45">
        <v>0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5">
        <v>0</v>
      </c>
      <c r="AT16" s="45">
        <v>0</v>
      </c>
      <c r="AU16" s="45">
        <v>0</v>
      </c>
      <c r="AV16" s="45">
        <v>0</v>
      </c>
      <c r="AW16" s="45">
        <v>0</v>
      </c>
      <c r="AX16" s="45">
        <v>0</v>
      </c>
      <c r="AY16" s="45">
        <v>0</v>
      </c>
      <c r="AZ16" s="45">
        <v>0</v>
      </c>
      <c r="BA16" s="45">
        <v>0</v>
      </c>
      <c r="BB16" s="45">
        <v>0</v>
      </c>
    </row>
    <row r="17" spans="1:54" ht="12.75">
      <c r="A17" s="6"/>
      <c r="B17" s="45">
        <v>0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5">
        <v>0</v>
      </c>
      <c r="AV17" s="45">
        <v>0</v>
      </c>
      <c r="AW17" s="45">
        <v>0</v>
      </c>
      <c r="AX17" s="45">
        <v>0</v>
      </c>
      <c r="AY17" s="45">
        <v>0</v>
      </c>
      <c r="AZ17" s="45">
        <v>0</v>
      </c>
      <c r="BA17" s="45">
        <v>0</v>
      </c>
      <c r="BB17" s="45">
        <v>0</v>
      </c>
    </row>
    <row r="18" spans="1:54" ht="12.75">
      <c r="A18" s="6" t="s">
        <v>75</v>
      </c>
      <c r="B18" s="45">
        <v>0</v>
      </c>
      <c r="C18" s="45">
        <v>0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5">
        <v>0</v>
      </c>
      <c r="AI18" s="45">
        <v>0</v>
      </c>
      <c r="AJ18" s="45">
        <v>0</v>
      </c>
      <c r="AK18" s="45">
        <v>0</v>
      </c>
      <c r="AL18" s="45">
        <v>0</v>
      </c>
      <c r="AM18" s="45">
        <v>0</v>
      </c>
      <c r="AN18" s="45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5">
        <v>0</v>
      </c>
      <c r="AV18" s="45">
        <v>0</v>
      </c>
      <c r="AW18" s="45">
        <v>0</v>
      </c>
      <c r="AX18" s="45">
        <v>0</v>
      </c>
      <c r="AY18" s="45">
        <v>0</v>
      </c>
      <c r="AZ18" s="45">
        <v>0</v>
      </c>
      <c r="BA18" s="45">
        <v>0</v>
      </c>
      <c r="BB18" s="45">
        <v>0</v>
      </c>
    </row>
    <row r="20" spans="1:54" ht="25.5">
      <c r="A20" s="1" t="s">
        <v>25</v>
      </c>
      <c r="B20" s="5">
        <f aca="true" t="shared" si="3" ref="B20:P20">B4</f>
        <v>22</v>
      </c>
      <c r="C20" s="5">
        <f t="shared" si="3"/>
        <v>19</v>
      </c>
      <c r="D20" s="5">
        <f t="shared" si="3"/>
        <v>39</v>
      </c>
      <c r="E20" s="5">
        <f t="shared" si="3"/>
        <v>29</v>
      </c>
      <c r="F20" s="5">
        <f t="shared" si="3"/>
        <v>29</v>
      </c>
      <c r="G20" s="5">
        <f t="shared" si="3"/>
        <v>40</v>
      </c>
      <c r="H20" s="5">
        <f t="shared" si="3"/>
        <v>44</v>
      </c>
      <c r="I20" s="5">
        <f t="shared" si="3"/>
        <v>23</v>
      </c>
      <c r="J20" s="5">
        <f t="shared" si="3"/>
        <v>24</v>
      </c>
      <c r="K20" s="5">
        <f t="shared" si="3"/>
        <v>35</v>
      </c>
      <c r="L20" s="5">
        <f t="shared" si="3"/>
        <v>30</v>
      </c>
      <c r="M20" s="5">
        <f t="shared" si="3"/>
        <v>5</v>
      </c>
      <c r="N20" s="5">
        <f t="shared" si="3"/>
        <v>45</v>
      </c>
      <c r="O20" s="5">
        <f t="shared" si="3"/>
        <v>18</v>
      </c>
      <c r="P20" s="5">
        <f t="shared" si="3"/>
        <v>36</v>
      </c>
      <c r="Q20" s="5">
        <f aca="true" t="shared" si="4" ref="Q20:V20">Q4</f>
        <v>44</v>
      </c>
      <c r="R20" s="5">
        <f t="shared" si="4"/>
        <v>3</v>
      </c>
      <c r="S20" s="5">
        <f t="shared" si="4"/>
        <v>27</v>
      </c>
      <c r="T20" s="5">
        <f t="shared" si="4"/>
        <v>6</v>
      </c>
      <c r="U20" s="5">
        <f t="shared" si="4"/>
        <v>15</v>
      </c>
      <c r="V20" s="5">
        <f t="shared" si="4"/>
        <v>1</v>
      </c>
      <c r="W20" s="5">
        <f aca="true" t="shared" si="5" ref="W20:AC20">W4</f>
        <v>22</v>
      </c>
      <c r="X20" s="5">
        <f t="shared" si="5"/>
        <v>25</v>
      </c>
      <c r="Y20" s="5">
        <f t="shared" si="5"/>
        <v>24</v>
      </c>
      <c r="Z20" s="5">
        <f t="shared" si="5"/>
        <v>26</v>
      </c>
      <c r="AA20" s="5">
        <f t="shared" si="5"/>
        <v>26</v>
      </c>
      <c r="AB20" s="5">
        <f t="shared" si="5"/>
        <v>10</v>
      </c>
      <c r="AC20" s="5">
        <f t="shared" si="5"/>
        <v>33</v>
      </c>
      <c r="AD20" s="5">
        <f aca="true" t="shared" si="6" ref="AD20:BB20">AD4</f>
        <v>40</v>
      </c>
      <c r="AE20" s="5">
        <f t="shared" si="6"/>
        <v>45</v>
      </c>
      <c r="AF20" s="5">
        <f t="shared" si="6"/>
        <v>25</v>
      </c>
      <c r="AG20" s="5">
        <f t="shared" si="6"/>
        <v>32</v>
      </c>
      <c r="AH20" s="5">
        <f t="shared" si="6"/>
        <v>20</v>
      </c>
      <c r="AI20" s="5">
        <f t="shared" si="6"/>
        <v>25</v>
      </c>
      <c r="AJ20" s="5">
        <f t="shared" si="6"/>
        <v>1</v>
      </c>
      <c r="AK20" s="5">
        <f t="shared" si="6"/>
        <v>22</v>
      </c>
      <c r="AL20" s="5">
        <f t="shared" si="6"/>
        <v>31</v>
      </c>
      <c r="AM20" s="5">
        <f t="shared" si="6"/>
        <v>4</v>
      </c>
      <c r="AN20" s="5">
        <f t="shared" si="6"/>
        <v>25</v>
      </c>
      <c r="AO20" s="5">
        <f t="shared" si="6"/>
        <v>33</v>
      </c>
      <c r="AP20" s="5">
        <f t="shared" si="6"/>
        <v>42</v>
      </c>
      <c r="AQ20" s="5">
        <f t="shared" si="6"/>
        <v>48</v>
      </c>
      <c r="AR20" s="5">
        <f t="shared" si="6"/>
        <v>13</v>
      </c>
      <c r="AS20" s="5">
        <f t="shared" si="6"/>
        <v>18</v>
      </c>
      <c r="AT20" s="5">
        <f t="shared" si="6"/>
        <v>25</v>
      </c>
      <c r="AU20" s="5">
        <f t="shared" si="6"/>
        <v>8</v>
      </c>
      <c r="AV20" s="5">
        <f t="shared" si="6"/>
        <v>28</v>
      </c>
      <c r="AW20" s="5">
        <f t="shared" si="6"/>
        <v>26</v>
      </c>
      <c r="AX20" s="5">
        <f t="shared" si="6"/>
        <v>23</v>
      </c>
      <c r="AY20" s="5">
        <f t="shared" si="6"/>
        <v>14</v>
      </c>
      <c r="AZ20" s="5">
        <f t="shared" si="6"/>
        <v>27</v>
      </c>
      <c r="BA20" s="5">
        <f t="shared" si="6"/>
        <v>12</v>
      </c>
      <c r="BB20" s="5">
        <f t="shared" si="6"/>
        <v>35</v>
      </c>
    </row>
    <row r="22" spans="1:10" ht="12.75">
      <c r="A22" s="1" t="s">
        <v>33</v>
      </c>
      <c r="J22" s="5">
        <f>SUM(J10:J18)</f>
        <v>24</v>
      </c>
    </row>
    <row r="23" spans="1:56" ht="12.75">
      <c r="A23" s="16">
        <v>39083</v>
      </c>
      <c r="B23" s="5">
        <f aca="true" t="shared" si="7" ref="B23:B34">IF(MONTH(B$2)=MONTH($A23),1,0)*B$4</f>
        <v>22</v>
      </c>
      <c r="C23" s="5">
        <f aca="true" t="shared" si="8" ref="C23:BB28">IF(MONTH(C$2)=MONTH($A23),1,0)*C$4</f>
        <v>19</v>
      </c>
      <c r="D23" s="5">
        <f t="shared" si="8"/>
        <v>39</v>
      </c>
      <c r="E23" s="5">
        <f t="shared" si="8"/>
        <v>29</v>
      </c>
      <c r="F23" s="5">
        <f t="shared" si="8"/>
        <v>29</v>
      </c>
      <c r="G23" s="5">
        <f t="shared" si="8"/>
        <v>0</v>
      </c>
      <c r="H23" s="5">
        <f t="shared" si="8"/>
        <v>0</v>
      </c>
      <c r="I23" s="5">
        <f t="shared" si="8"/>
        <v>0</v>
      </c>
      <c r="J23" s="5">
        <f t="shared" si="8"/>
        <v>0</v>
      </c>
      <c r="K23" s="5">
        <f t="shared" si="8"/>
        <v>0</v>
      </c>
      <c r="L23" s="5">
        <f t="shared" si="8"/>
        <v>0</v>
      </c>
      <c r="M23" s="5">
        <f t="shared" si="8"/>
        <v>0</v>
      </c>
      <c r="N23" s="5">
        <f t="shared" si="8"/>
        <v>0</v>
      </c>
      <c r="O23" s="5">
        <f t="shared" si="8"/>
        <v>0</v>
      </c>
      <c r="P23" s="5">
        <f t="shared" si="8"/>
        <v>0</v>
      </c>
      <c r="Q23" s="5">
        <f t="shared" si="8"/>
        <v>0</v>
      </c>
      <c r="R23" s="5">
        <f t="shared" si="8"/>
        <v>0</v>
      </c>
      <c r="S23" s="5">
        <f t="shared" si="8"/>
        <v>0</v>
      </c>
      <c r="T23" s="5">
        <f t="shared" si="8"/>
        <v>0</v>
      </c>
      <c r="U23" s="5">
        <f t="shared" si="8"/>
        <v>0</v>
      </c>
      <c r="V23" s="5">
        <f t="shared" si="8"/>
        <v>0</v>
      </c>
      <c r="W23" s="5">
        <f t="shared" si="8"/>
        <v>0</v>
      </c>
      <c r="X23" s="5">
        <f t="shared" si="8"/>
        <v>0</v>
      </c>
      <c r="Y23" s="5">
        <f t="shared" si="8"/>
        <v>0</v>
      </c>
      <c r="Z23" s="5">
        <f t="shared" si="8"/>
        <v>0</v>
      </c>
      <c r="AA23" s="5">
        <f t="shared" si="8"/>
        <v>0</v>
      </c>
      <c r="AB23" s="5">
        <f t="shared" si="8"/>
        <v>0</v>
      </c>
      <c r="AC23" s="5">
        <f t="shared" si="8"/>
        <v>0</v>
      </c>
      <c r="AD23" s="5">
        <f t="shared" si="8"/>
        <v>0</v>
      </c>
      <c r="AE23" s="5">
        <f t="shared" si="8"/>
        <v>0</v>
      </c>
      <c r="AF23" s="5">
        <f t="shared" si="8"/>
        <v>0</v>
      </c>
      <c r="AG23" s="5">
        <f t="shared" si="8"/>
        <v>0</v>
      </c>
      <c r="AH23" s="5">
        <f t="shared" si="8"/>
        <v>0</v>
      </c>
      <c r="AI23" s="5">
        <f t="shared" si="8"/>
        <v>0</v>
      </c>
      <c r="AJ23" s="5">
        <f t="shared" si="8"/>
        <v>0</v>
      </c>
      <c r="AK23" s="5">
        <f t="shared" si="8"/>
        <v>0</v>
      </c>
      <c r="AL23" s="5">
        <f t="shared" si="8"/>
        <v>0</v>
      </c>
      <c r="AM23" s="5">
        <f t="shared" si="8"/>
        <v>0</v>
      </c>
      <c r="AN23" s="5">
        <f t="shared" si="8"/>
        <v>0</v>
      </c>
      <c r="AO23" s="5">
        <f t="shared" si="8"/>
        <v>0</v>
      </c>
      <c r="AP23" s="5">
        <f t="shared" si="8"/>
        <v>0</v>
      </c>
      <c r="AQ23" s="5">
        <f t="shared" si="8"/>
        <v>0</v>
      </c>
      <c r="AR23" s="5">
        <f t="shared" si="8"/>
        <v>0</v>
      </c>
      <c r="AS23" s="5">
        <f t="shared" si="8"/>
        <v>0</v>
      </c>
      <c r="AT23" s="5">
        <f t="shared" si="8"/>
        <v>0</v>
      </c>
      <c r="AU23" s="5">
        <f t="shared" si="8"/>
        <v>0</v>
      </c>
      <c r="AV23" s="5">
        <f t="shared" si="8"/>
        <v>0</v>
      </c>
      <c r="AW23" s="5">
        <f t="shared" si="8"/>
        <v>0</v>
      </c>
      <c r="AX23" s="5">
        <f t="shared" si="8"/>
        <v>0</v>
      </c>
      <c r="AY23" s="5">
        <f t="shared" si="8"/>
        <v>0</v>
      </c>
      <c r="AZ23" s="5">
        <f t="shared" si="8"/>
        <v>0</v>
      </c>
      <c r="BA23" s="5">
        <f t="shared" si="8"/>
        <v>0</v>
      </c>
      <c r="BB23" s="5">
        <f t="shared" si="8"/>
        <v>0</v>
      </c>
      <c r="BC23" s="5">
        <f>SUM(B23:BB23)</f>
        <v>138</v>
      </c>
      <c r="BD23" s="35">
        <f>BC23/BC37</f>
        <v>0.2749003984063745</v>
      </c>
    </row>
    <row r="24" spans="1:56" ht="12.75">
      <c r="A24" s="16">
        <v>39114</v>
      </c>
      <c r="B24" s="5">
        <f t="shared" si="7"/>
        <v>0</v>
      </c>
      <c r="C24" s="5">
        <f aca="true" t="shared" si="9" ref="C24:Q24">IF(MONTH(C$2)=MONTH($A24),1,0)*C$4</f>
        <v>0</v>
      </c>
      <c r="D24" s="5">
        <f t="shared" si="9"/>
        <v>0</v>
      </c>
      <c r="E24" s="5">
        <f t="shared" si="9"/>
        <v>0</v>
      </c>
      <c r="F24" s="5">
        <f t="shared" si="9"/>
        <v>0</v>
      </c>
      <c r="G24" s="5">
        <f t="shared" si="9"/>
        <v>40</v>
      </c>
      <c r="H24" s="5">
        <f t="shared" si="9"/>
        <v>44</v>
      </c>
      <c r="I24" s="5">
        <f t="shared" si="9"/>
        <v>23</v>
      </c>
      <c r="J24" s="5">
        <f t="shared" si="9"/>
        <v>24</v>
      </c>
      <c r="K24" s="5">
        <f t="shared" si="9"/>
        <v>0</v>
      </c>
      <c r="L24" s="5">
        <f t="shared" si="9"/>
        <v>0</v>
      </c>
      <c r="M24" s="5">
        <f t="shared" si="9"/>
        <v>0</v>
      </c>
      <c r="N24" s="5">
        <f t="shared" si="9"/>
        <v>0</v>
      </c>
      <c r="O24" s="5">
        <f t="shared" si="9"/>
        <v>0</v>
      </c>
      <c r="P24" s="5">
        <f t="shared" si="9"/>
        <v>0</v>
      </c>
      <c r="Q24" s="5">
        <f t="shared" si="9"/>
        <v>0</v>
      </c>
      <c r="R24" s="5">
        <f t="shared" si="8"/>
        <v>0</v>
      </c>
      <c r="S24" s="5">
        <f t="shared" si="8"/>
        <v>0</v>
      </c>
      <c r="T24" s="5">
        <f t="shared" si="8"/>
        <v>0</v>
      </c>
      <c r="U24" s="5">
        <f t="shared" si="8"/>
        <v>0</v>
      </c>
      <c r="V24" s="5">
        <f t="shared" si="8"/>
        <v>0</v>
      </c>
      <c r="W24" s="5">
        <f t="shared" si="8"/>
        <v>0</v>
      </c>
      <c r="X24" s="5">
        <f t="shared" si="8"/>
        <v>0</v>
      </c>
      <c r="Y24" s="5">
        <f t="shared" si="8"/>
        <v>0</v>
      </c>
      <c r="Z24" s="5">
        <f t="shared" si="8"/>
        <v>0</v>
      </c>
      <c r="AA24" s="5">
        <f t="shared" si="8"/>
        <v>0</v>
      </c>
      <c r="AB24" s="5">
        <f t="shared" si="8"/>
        <v>0</v>
      </c>
      <c r="AC24" s="5">
        <f t="shared" si="8"/>
        <v>0</v>
      </c>
      <c r="AD24" s="5">
        <f t="shared" si="8"/>
        <v>0</v>
      </c>
      <c r="AE24" s="5">
        <f t="shared" si="8"/>
        <v>0</v>
      </c>
      <c r="AF24" s="5">
        <f t="shared" si="8"/>
        <v>0</v>
      </c>
      <c r="AG24" s="5">
        <f t="shared" si="8"/>
        <v>0</v>
      </c>
      <c r="AH24" s="5">
        <f t="shared" si="8"/>
        <v>0</v>
      </c>
      <c r="AI24" s="5">
        <f t="shared" si="8"/>
        <v>0</v>
      </c>
      <c r="AJ24" s="5">
        <f t="shared" si="8"/>
        <v>0</v>
      </c>
      <c r="AK24" s="5">
        <f t="shared" si="8"/>
        <v>0</v>
      </c>
      <c r="AL24" s="5">
        <f t="shared" si="8"/>
        <v>0</v>
      </c>
      <c r="AM24" s="5">
        <f t="shared" si="8"/>
        <v>0</v>
      </c>
      <c r="AN24" s="5">
        <f t="shared" si="8"/>
        <v>0</v>
      </c>
      <c r="AO24" s="5">
        <f t="shared" si="8"/>
        <v>0</v>
      </c>
      <c r="AP24" s="5">
        <f t="shared" si="8"/>
        <v>0</v>
      </c>
      <c r="AQ24" s="5">
        <f t="shared" si="8"/>
        <v>0</v>
      </c>
      <c r="AR24" s="5">
        <f t="shared" si="8"/>
        <v>0</v>
      </c>
      <c r="AS24" s="5">
        <f t="shared" si="8"/>
        <v>0</v>
      </c>
      <c r="AT24" s="5">
        <f t="shared" si="8"/>
        <v>0</v>
      </c>
      <c r="AU24" s="5">
        <f t="shared" si="8"/>
        <v>0</v>
      </c>
      <c r="AV24" s="5">
        <f t="shared" si="8"/>
        <v>0</v>
      </c>
      <c r="AW24" s="5">
        <f t="shared" si="8"/>
        <v>0</v>
      </c>
      <c r="AX24" s="5">
        <f t="shared" si="8"/>
        <v>0</v>
      </c>
      <c r="AY24" s="5">
        <f t="shared" si="8"/>
        <v>0</v>
      </c>
      <c r="AZ24" s="5">
        <f t="shared" si="8"/>
        <v>0</v>
      </c>
      <c r="BA24" s="5">
        <f t="shared" si="8"/>
        <v>0</v>
      </c>
      <c r="BB24" s="5">
        <f t="shared" si="8"/>
        <v>0</v>
      </c>
      <c r="BC24" s="5">
        <f aca="true" t="shared" si="10" ref="BC24:BC34">SUM(B24:BB24)</f>
        <v>131</v>
      </c>
      <c r="BD24" s="35">
        <f aca="true" t="shared" si="11" ref="BD24:BD34">BC24/BC38</f>
        <v>0.3266832917705736</v>
      </c>
    </row>
    <row r="25" spans="1:56" ht="12.75">
      <c r="A25" s="16">
        <v>39142</v>
      </c>
      <c r="B25" s="5">
        <f t="shared" si="7"/>
        <v>0</v>
      </c>
      <c r="C25" s="5">
        <f t="shared" si="8"/>
        <v>0</v>
      </c>
      <c r="D25" s="5">
        <f t="shared" si="8"/>
        <v>0</v>
      </c>
      <c r="E25" s="5">
        <f t="shared" si="8"/>
        <v>0</v>
      </c>
      <c r="F25" s="5">
        <f t="shared" si="8"/>
        <v>0</v>
      </c>
      <c r="G25" s="5">
        <f t="shared" si="8"/>
        <v>0</v>
      </c>
      <c r="H25" s="5">
        <f t="shared" si="8"/>
        <v>0</v>
      </c>
      <c r="I25" s="5">
        <f t="shared" si="8"/>
        <v>0</v>
      </c>
      <c r="J25" s="5">
        <f t="shared" si="8"/>
        <v>0</v>
      </c>
      <c r="K25" s="5">
        <f t="shared" si="8"/>
        <v>35</v>
      </c>
      <c r="L25" s="5">
        <f t="shared" si="8"/>
        <v>30</v>
      </c>
      <c r="M25" s="5">
        <f t="shared" si="8"/>
        <v>5</v>
      </c>
      <c r="N25" s="5">
        <f t="shared" si="8"/>
        <v>45</v>
      </c>
      <c r="O25" s="5">
        <f t="shared" si="8"/>
        <v>0</v>
      </c>
      <c r="P25" s="5">
        <f t="shared" si="8"/>
        <v>0</v>
      </c>
      <c r="Q25" s="5">
        <f t="shared" si="8"/>
        <v>0</v>
      </c>
      <c r="R25" s="5">
        <f t="shared" si="8"/>
        <v>0</v>
      </c>
      <c r="S25" s="5">
        <f t="shared" si="8"/>
        <v>0</v>
      </c>
      <c r="T25" s="5">
        <f t="shared" si="8"/>
        <v>0</v>
      </c>
      <c r="U25" s="5">
        <f t="shared" si="8"/>
        <v>0</v>
      </c>
      <c r="V25" s="5">
        <f t="shared" si="8"/>
        <v>0</v>
      </c>
      <c r="W25" s="5">
        <f t="shared" si="8"/>
        <v>0</v>
      </c>
      <c r="X25" s="5">
        <f t="shared" si="8"/>
        <v>0</v>
      </c>
      <c r="Y25" s="5">
        <f t="shared" si="8"/>
        <v>0</v>
      </c>
      <c r="Z25" s="5">
        <f t="shared" si="8"/>
        <v>0</v>
      </c>
      <c r="AA25" s="5">
        <f t="shared" si="8"/>
        <v>0</v>
      </c>
      <c r="AB25" s="5">
        <f t="shared" si="8"/>
        <v>0</v>
      </c>
      <c r="AC25" s="5">
        <f t="shared" si="8"/>
        <v>0</v>
      </c>
      <c r="AD25" s="5">
        <f t="shared" si="8"/>
        <v>0</v>
      </c>
      <c r="AE25" s="5">
        <f t="shared" si="8"/>
        <v>0</v>
      </c>
      <c r="AF25" s="5">
        <f t="shared" si="8"/>
        <v>0</v>
      </c>
      <c r="AG25" s="5">
        <f t="shared" si="8"/>
        <v>0</v>
      </c>
      <c r="AH25" s="5">
        <f t="shared" si="8"/>
        <v>0</v>
      </c>
      <c r="AI25" s="5">
        <f t="shared" si="8"/>
        <v>0</v>
      </c>
      <c r="AJ25" s="5">
        <f t="shared" si="8"/>
        <v>0</v>
      </c>
      <c r="AK25" s="5">
        <f t="shared" si="8"/>
        <v>0</v>
      </c>
      <c r="AL25" s="5">
        <f t="shared" si="8"/>
        <v>0</v>
      </c>
      <c r="AM25" s="5">
        <f t="shared" si="8"/>
        <v>0</v>
      </c>
      <c r="AN25" s="5">
        <f t="shared" si="8"/>
        <v>0</v>
      </c>
      <c r="AO25" s="5">
        <f t="shared" si="8"/>
        <v>0</v>
      </c>
      <c r="AP25" s="5">
        <f t="shared" si="8"/>
        <v>0</v>
      </c>
      <c r="AQ25" s="5">
        <f t="shared" si="8"/>
        <v>0</v>
      </c>
      <c r="AR25" s="5">
        <f t="shared" si="8"/>
        <v>0</v>
      </c>
      <c r="AS25" s="5">
        <f t="shared" si="8"/>
        <v>0</v>
      </c>
      <c r="AT25" s="5">
        <f t="shared" si="8"/>
        <v>0</v>
      </c>
      <c r="AU25" s="5">
        <f t="shared" si="8"/>
        <v>0</v>
      </c>
      <c r="AV25" s="5">
        <f t="shared" si="8"/>
        <v>0</v>
      </c>
      <c r="AW25" s="5">
        <f t="shared" si="8"/>
        <v>0</v>
      </c>
      <c r="AX25" s="5">
        <f t="shared" si="8"/>
        <v>0</v>
      </c>
      <c r="AY25" s="5">
        <f t="shared" si="8"/>
        <v>0</v>
      </c>
      <c r="AZ25" s="5">
        <f t="shared" si="8"/>
        <v>0</v>
      </c>
      <c r="BA25" s="5">
        <f t="shared" si="8"/>
        <v>0</v>
      </c>
      <c r="BB25" s="5">
        <f t="shared" si="8"/>
        <v>0</v>
      </c>
      <c r="BC25" s="5">
        <f t="shared" si="10"/>
        <v>115</v>
      </c>
      <c r="BD25" s="35">
        <f t="shared" si="11"/>
        <v>0.2911392405063291</v>
      </c>
    </row>
    <row r="26" spans="1:56" ht="12.75">
      <c r="A26" s="16">
        <v>39173</v>
      </c>
      <c r="B26" s="5">
        <f t="shared" si="7"/>
        <v>0</v>
      </c>
      <c r="C26" s="5">
        <f t="shared" si="8"/>
        <v>0</v>
      </c>
      <c r="D26" s="5">
        <f t="shared" si="8"/>
        <v>0</v>
      </c>
      <c r="E26" s="5">
        <f t="shared" si="8"/>
        <v>0</v>
      </c>
      <c r="F26" s="5">
        <f t="shared" si="8"/>
        <v>0</v>
      </c>
      <c r="G26" s="5">
        <f t="shared" si="8"/>
        <v>0</v>
      </c>
      <c r="H26" s="5">
        <f t="shared" si="8"/>
        <v>0</v>
      </c>
      <c r="I26" s="5">
        <f t="shared" si="8"/>
        <v>0</v>
      </c>
      <c r="J26" s="5">
        <f t="shared" si="8"/>
        <v>0</v>
      </c>
      <c r="K26" s="5">
        <f t="shared" si="8"/>
        <v>0</v>
      </c>
      <c r="L26" s="5">
        <f t="shared" si="8"/>
        <v>0</v>
      </c>
      <c r="M26" s="5">
        <f t="shared" si="8"/>
        <v>0</v>
      </c>
      <c r="N26" s="5">
        <f t="shared" si="8"/>
        <v>0</v>
      </c>
      <c r="O26" s="5">
        <f t="shared" si="8"/>
        <v>18</v>
      </c>
      <c r="P26" s="5">
        <f t="shared" si="8"/>
        <v>36</v>
      </c>
      <c r="Q26" s="5">
        <f t="shared" si="8"/>
        <v>44</v>
      </c>
      <c r="R26" s="5">
        <f t="shared" si="8"/>
        <v>3</v>
      </c>
      <c r="S26" s="5">
        <f t="shared" si="8"/>
        <v>27</v>
      </c>
      <c r="T26" s="5">
        <f t="shared" si="8"/>
        <v>0</v>
      </c>
      <c r="U26" s="5">
        <f t="shared" si="8"/>
        <v>0</v>
      </c>
      <c r="V26" s="5">
        <f t="shared" si="8"/>
        <v>0</v>
      </c>
      <c r="W26" s="5">
        <f t="shared" si="8"/>
        <v>0</v>
      </c>
      <c r="X26" s="5">
        <f t="shared" si="8"/>
        <v>0</v>
      </c>
      <c r="Y26" s="5">
        <f t="shared" si="8"/>
        <v>0</v>
      </c>
      <c r="Z26" s="5">
        <f t="shared" si="8"/>
        <v>0</v>
      </c>
      <c r="AA26" s="5">
        <f t="shared" si="8"/>
        <v>0</v>
      </c>
      <c r="AB26" s="5">
        <f t="shared" si="8"/>
        <v>0</v>
      </c>
      <c r="AC26" s="5">
        <f t="shared" si="8"/>
        <v>0</v>
      </c>
      <c r="AD26" s="5">
        <f t="shared" si="8"/>
        <v>0</v>
      </c>
      <c r="AE26" s="5">
        <f t="shared" si="8"/>
        <v>0</v>
      </c>
      <c r="AF26" s="5">
        <f t="shared" si="8"/>
        <v>0</v>
      </c>
      <c r="AG26" s="5">
        <f t="shared" si="8"/>
        <v>0</v>
      </c>
      <c r="AH26" s="5">
        <f t="shared" si="8"/>
        <v>0</v>
      </c>
      <c r="AI26" s="5">
        <f t="shared" si="8"/>
        <v>0</v>
      </c>
      <c r="AJ26" s="5">
        <f t="shared" si="8"/>
        <v>0</v>
      </c>
      <c r="AK26" s="5">
        <f t="shared" si="8"/>
        <v>0</v>
      </c>
      <c r="AL26" s="5">
        <f t="shared" si="8"/>
        <v>0</v>
      </c>
      <c r="AM26" s="5">
        <f t="shared" si="8"/>
        <v>0</v>
      </c>
      <c r="AN26" s="5">
        <f t="shared" si="8"/>
        <v>0</v>
      </c>
      <c r="AO26" s="5">
        <f t="shared" si="8"/>
        <v>0</v>
      </c>
      <c r="AP26" s="5">
        <f t="shared" si="8"/>
        <v>0</v>
      </c>
      <c r="AQ26" s="5">
        <f t="shared" si="8"/>
        <v>0</v>
      </c>
      <c r="AR26" s="5">
        <f t="shared" si="8"/>
        <v>0</v>
      </c>
      <c r="AS26" s="5">
        <f t="shared" si="8"/>
        <v>0</v>
      </c>
      <c r="AT26" s="5">
        <f t="shared" si="8"/>
        <v>0</v>
      </c>
      <c r="AU26" s="5">
        <f t="shared" si="8"/>
        <v>0</v>
      </c>
      <c r="AV26" s="5">
        <f t="shared" si="8"/>
        <v>0</v>
      </c>
      <c r="AW26" s="5">
        <f t="shared" si="8"/>
        <v>0</v>
      </c>
      <c r="AX26" s="5">
        <f t="shared" si="8"/>
        <v>0</v>
      </c>
      <c r="AY26" s="5">
        <f t="shared" si="8"/>
        <v>0</v>
      </c>
      <c r="AZ26" s="5">
        <f t="shared" si="8"/>
        <v>0</v>
      </c>
      <c r="BA26" s="5">
        <f t="shared" si="8"/>
        <v>0</v>
      </c>
      <c r="BB26" s="5">
        <f t="shared" si="8"/>
        <v>0</v>
      </c>
      <c r="BC26" s="5">
        <f t="shared" si="10"/>
        <v>128</v>
      </c>
      <c r="BD26" s="35">
        <f t="shared" si="11"/>
        <v>0.2570281124497992</v>
      </c>
    </row>
    <row r="27" spans="1:56" ht="12.75">
      <c r="A27" s="16">
        <v>39203</v>
      </c>
      <c r="B27" s="5">
        <f t="shared" si="7"/>
        <v>0</v>
      </c>
      <c r="C27" s="5">
        <f t="shared" si="8"/>
        <v>0</v>
      </c>
      <c r="D27" s="5">
        <f t="shared" si="8"/>
        <v>0</v>
      </c>
      <c r="E27" s="5">
        <f t="shared" si="8"/>
        <v>0</v>
      </c>
      <c r="F27" s="5">
        <f t="shared" si="8"/>
        <v>0</v>
      </c>
      <c r="G27" s="5">
        <f t="shared" si="8"/>
        <v>0</v>
      </c>
      <c r="H27" s="5">
        <f t="shared" si="8"/>
        <v>0</v>
      </c>
      <c r="I27" s="5">
        <f t="shared" si="8"/>
        <v>0</v>
      </c>
      <c r="J27" s="5">
        <f t="shared" si="8"/>
        <v>0</v>
      </c>
      <c r="K27" s="5">
        <f t="shared" si="8"/>
        <v>0</v>
      </c>
      <c r="L27" s="5">
        <f t="shared" si="8"/>
        <v>0</v>
      </c>
      <c r="M27" s="5">
        <f t="shared" si="8"/>
        <v>0</v>
      </c>
      <c r="N27" s="5">
        <f t="shared" si="8"/>
        <v>0</v>
      </c>
      <c r="O27" s="5">
        <f t="shared" si="8"/>
        <v>0</v>
      </c>
      <c r="P27" s="5">
        <f t="shared" si="8"/>
        <v>0</v>
      </c>
      <c r="Q27" s="5">
        <f t="shared" si="8"/>
        <v>0</v>
      </c>
      <c r="R27" s="5">
        <f t="shared" si="8"/>
        <v>0</v>
      </c>
      <c r="S27" s="5">
        <f t="shared" si="8"/>
        <v>0</v>
      </c>
      <c r="T27" s="5">
        <f t="shared" si="8"/>
        <v>6</v>
      </c>
      <c r="U27" s="5">
        <f t="shared" si="8"/>
        <v>15</v>
      </c>
      <c r="V27" s="5">
        <f t="shared" si="8"/>
        <v>1</v>
      </c>
      <c r="W27" s="5">
        <f t="shared" si="8"/>
        <v>22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  <c r="AC27" s="5">
        <f t="shared" si="8"/>
        <v>0</v>
      </c>
      <c r="AD27" s="5">
        <f t="shared" si="8"/>
        <v>0</v>
      </c>
      <c r="AE27" s="5">
        <f t="shared" si="8"/>
        <v>0</v>
      </c>
      <c r="AF27" s="5">
        <f t="shared" si="8"/>
        <v>0</v>
      </c>
      <c r="AG27" s="5">
        <f t="shared" si="8"/>
        <v>0</v>
      </c>
      <c r="AH27" s="5">
        <f t="shared" si="8"/>
        <v>0</v>
      </c>
      <c r="AI27" s="5">
        <f t="shared" si="8"/>
        <v>0</v>
      </c>
      <c r="AJ27" s="5">
        <f t="shared" si="8"/>
        <v>0</v>
      </c>
      <c r="AK27" s="5">
        <f t="shared" si="8"/>
        <v>0</v>
      </c>
      <c r="AL27" s="5">
        <f t="shared" si="8"/>
        <v>0</v>
      </c>
      <c r="AM27" s="5">
        <f t="shared" si="8"/>
        <v>0</v>
      </c>
      <c r="AN27" s="5">
        <f t="shared" si="8"/>
        <v>0</v>
      </c>
      <c r="AO27" s="5">
        <f t="shared" si="8"/>
        <v>0</v>
      </c>
      <c r="AP27" s="5">
        <f t="shared" si="8"/>
        <v>0</v>
      </c>
      <c r="AQ27" s="5">
        <f t="shared" si="8"/>
        <v>0</v>
      </c>
      <c r="AR27" s="5">
        <f t="shared" si="8"/>
        <v>0</v>
      </c>
      <c r="AS27" s="5">
        <f t="shared" si="8"/>
        <v>0</v>
      </c>
      <c r="AT27" s="5">
        <f t="shared" si="8"/>
        <v>0</v>
      </c>
      <c r="AU27" s="5">
        <f t="shared" si="8"/>
        <v>0</v>
      </c>
      <c r="AV27" s="5">
        <f t="shared" si="8"/>
        <v>0</v>
      </c>
      <c r="AW27" s="5">
        <f t="shared" si="8"/>
        <v>0</v>
      </c>
      <c r="AX27" s="5">
        <f t="shared" si="8"/>
        <v>0</v>
      </c>
      <c r="AY27" s="5">
        <f t="shared" si="8"/>
        <v>0</v>
      </c>
      <c r="AZ27" s="5">
        <f t="shared" si="8"/>
        <v>0</v>
      </c>
      <c r="BA27" s="5">
        <f t="shared" si="8"/>
        <v>0</v>
      </c>
      <c r="BB27" s="5">
        <f t="shared" si="8"/>
        <v>0</v>
      </c>
      <c r="BC27" s="5">
        <f t="shared" si="10"/>
        <v>44</v>
      </c>
      <c r="BD27" s="35">
        <f t="shared" si="11"/>
        <v>0.1116751269035533</v>
      </c>
    </row>
    <row r="28" spans="1:56" ht="12.75">
      <c r="A28" s="16">
        <v>39234</v>
      </c>
      <c r="B28" s="5">
        <f t="shared" si="7"/>
        <v>0</v>
      </c>
      <c r="C28" s="5">
        <f t="shared" si="8"/>
        <v>0</v>
      </c>
      <c r="D28" s="5">
        <f t="shared" si="8"/>
        <v>0</v>
      </c>
      <c r="E28" s="5">
        <f t="shared" si="8"/>
        <v>0</v>
      </c>
      <c r="F28" s="5">
        <f t="shared" si="8"/>
        <v>0</v>
      </c>
      <c r="G28" s="5">
        <f t="shared" si="8"/>
        <v>0</v>
      </c>
      <c r="H28" s="5">
        <f t="shared" si="8"/>
        <v>0</v>
      </c>
      <c r="I28" s="5">
        <f t="shared" si="8"/>
        <v>0</v>
      </c>
      <c r="J28" s="5">
        <f t="shared" si="8"/>
        <v>0</v>
      </c>
      <c r="K28" s="5">
        <f t="shared" si="8"/>
        <v>0</v>
      </c>
      <c r="L28" s="5">
        <f t="shared" si="8"/>
        <v>0</v>
      </c>
      <c r="M28" s="5">
        <f aca="true" t="shared" si="12" ref="C28:BB33">IF(MONTH(M$2)=MONTH($A28),1,0)*M$4</f>
        <v>0</v>
      </c>
      <c r="N28" s="5">
        <f t="shared" si="12"/>
        <v>0</v>
      </c>
      <c r="O28" s="5">
        <f t="shared" si="12"/>
        <v>0</v>
      </c>
      <c r="P28" s="5">
        <f t="shared" si="12"/>
        <v>0</v>
      </c>
      <c r="Q28" s="5">
        <f t="shared" si="12"/>
        <v>0</v>
      </c>
      <c r="R28" s="5">
        <f t="shared" si="12"/>
        <v>0</v>
      </c>
      <c r="S28" s="5">
        <f t="shared" si="12"/>
        <v>0</v>
      </c>
      <c r="T28" s="5">
        <f t="shared" si="12"/>
        <v>0</v>
      </c>
      <c r="U28" s="5">
        <f t="shared" si="12"/>
        <v>0</v>
      </c>
      <c r="V28" s="5">
        <f t="shared" si="12"/>
        <v>0</v>
      </c>
      <c r="W28" s="5">
        <f t="shared" si="12"/>
        <v>0</v>
      </c>
      <c r="X28" s="5">
        <f t="shared" si="12"/>
        <v>25</v>
      </c>
      <c r="Y28" s="5">
        <f t="shared" si="12"/>
        <v>24</v>
      </c>
      <c r="Z28" s="5">
        <f t="shared" si="12"/>
        <v>26</v>
      </c>
      <c r="AA28" s="5">
        <f t="shared" si="12"/>
        <v>26</v>
      </c>
      <c r="AB28" s="5">
        <f t="shared" si="12"/>
        <v>0</v>
      </c>
      <c r="AC28" s="5">
        <f t="shared" si="12"/>
        <v>0</v>
      </c>
      <c r="AD28" s="5">
        <f t="shared" si="12"/>
        <v>0</v>
      </c>
      <c r="AE28" s="5">
        <f t="shared" si="12"/>
        <v>0</v>
      </c>
      <c r="AF28" s="5">
        <f t="shared" si="12"/>
        <v>0</v>
      </c>
      <c r="AG28" s="5">
        <f t="shared" si="12"/>
        <v>0</v>
      </c>
      <c r="AH28" s="5">
        <f t="shared" si="12"/>
        <v>0</v>
      </c>
      <c r="AI28" s="5">
        <f t="shared" si="12"/>
        <v>0</v>
      </c>
      <c r="AJ28" s="5">
        <f t="shared" si="12"/>
        <v>0</v>
      </c>
      <c r="AK28" s="5">
        <f t="shared" si="12"/>
        <v>0</v>
      </c>
      <c r="AL28" s="5">
        <f t="shared" si="12"/>
        <v>0</v>
      </c>
      <c r="AM28" s="5">
        <f t="shared" si="12"/>
        <v>0</v>
      </c>
      <c r="AN28" s="5">
        <f t="shared" si="12"/>
        <v>0</v>
      </c>
      <c r="AO28" s="5">
        <f t="shared" si="12"/>
        <v>0</v>
      </c>
      <c r="AP28" s="5">
        <f t="shared" si="12"/>
        <v>0</v>
      </c>
      <c r="AQ28" s="5">
        <f t="shared" si="12"/>
        <v>0</v>
      </c>
      <c r="AR28" s="5">
        <f t="shared" si="12"/>
        <v>0</v>
      </c>
      <c r="AS28" s="5">
        <f t="shared" si="12"/>
        <v>0</v>
      </c>
      <c r="AT28" s="5">
        <f t="shared" si="12"/>
        <v>0</v>
      </c>
      <c r="AU28" s="5">
        <f t="shared" si="12"/>
        <v>0</v>
      </c>
      <c r="AV28" s="5">
        <f t="shared" si="12"/>
        <v>0</v>
      </c>
      <c r="AW28" s="5">
        <f t="shared" si="12"/>
        <v>0</v>
      </c>
      <c r="AX28" s="5">
        <f t="shared" si="12"/>
        <v>0</v>
      </c>
      <c r="AY28" s="5">
        <f t="shared" si="12"/>
        <v>0</v>
      </c>
      <c r="AZ28" s="5">
        <f t="shared" si="12"/>
        <v>0</v>
      </c>
      <c r="BA28" s="5">
        <f t="shared" si="12"/>
        <v>0</v>
      </c>
      <c r="BB28" s="5">
        <f t="shared" si="12"/>
        <v>0</v>
      </c>
      <c r="BC28" s="5">
        <f t="shared" si="10"/>
        <v>101</v>
      </c>
      <c r="BD28" s="35">
        <f t="shared" si="11"/>
        <v>0.2563451776649746</v>
      </c>
    </row>
    <row r="29" spans="1:56" ht="12.75">
      <c r="A29" s="16">
        <v>39264</v>
      </c>
      <c r="B29" s="5">
        <f t="shared" si="7"/>
        <v>0</v>
      </c>
      <c r="C29" s="5">
        <f t="shared" si="12"/>
        <v>0</v>
      </c>
      <c r="D29" s="5">
        <f t="shared" si="12"/>
        <v>0</v>
      </c>
      <c r="E29" s="5">
        <f t="shared" si="12"/>
        <v>0</v>
      </c>
      <c r="F29" s="5">
        <f t="shared" si="12"/>
        <v>0</v>
      </c>
      <c r="G29" s="5">
        <f t="shared" si="12"/>
        <v>0</v>
      </c>
      <c r="H29" s="5">
        <f t="shared" si="12"/>
        <v>0</v>
      </c>
      <c r="I29" s="5">
        <f t="shared" si="12"/>
        <v>0</v>
      </c>
      <c r="J29" s="5">
        <f t="shared" si="12"/>
        <v>0</v>
      </c>
      <c r="K29" s="5">
        <f t="shared" si="12"/>
        <v>0</v>
      </c>
      <c r="L29" s="5">
        <f t="shared" si="12"/>
        <v>0</v>
      </c>
      <c r="M29" s="5">
        <f t="shared" si="12"/>
        <v>0</v>
      </c>
      <c r="N29" s="5">
        <f t="shared" si="12"/>
        <v>0</v>
      </c>
      <c r="O29" s="5">
        <f t="shared" si="12"/>
        <v>0</v>
      </c>
      <c r="P29" s="5">
        <f t="shared" si="12"/>
        <v>0</v>
      </c>
      <c r="Q29" s="5">
        <f t="shared" si="12"/>
        <v>0</v>
      </c>
      <c r="R29" s="5">
        <f t="shared" si="12"/>
        <v>0</v>
      </c>
      <c r="S29" s="5">
        <f t="shared" si="12"/>
        <v>0</v>
      </c>
      <c r="T29" s="5">
        <f t="shared" si="12"/>
        <v>0</v>
      </c>
      <c r="U29" s="5">
        <f t="shared" si="12"/>
        <v>0</v>
      </c>
      <c r="V29" s="5">
        <f t="shared" si="12"/>
        <v>0</v>
      </c>
      <c r="W29" s="5">
        <f t="shared" si="12"/>
        <v>0</v>
      </c>
      <c r="X29" s="5">
        <f t="shared" si="12"/>
        <v>0</v>
      </c>
      <c r="Y29" s="5">
        <f t="shared" si="12"/>
        <v>0</v>
      </c>
      <c r="Z29" s="5">
        <f t="shared" si="12"/>
        <v>0</v>
      </c>
      <c r="AA29" s="5">
        <f t="shared" si="12"/>
        <v>0</v>
      </c>
      <c r="AB29" s="5">
        <f t="shared" si="12"/>
        <v>10</v>
      </c>
      <c r="AC29" s="5">
        <f t="shared" si="12"/>
        <v>33</v>
      </c>
      <c r="AD29" s="5">
        <f t="shared" si="12"/>
        <v>40</v>
      </c>
      <c r="AE29" s="5">
        <f t="shared" si="12"/>
        <v>45</v>
      </c>
      <c r="AF29" s="5">
        <f t="shared" si="12"/>
        <v>25</v>
      </c>
      <c r="AG29" s="5">
        <f t="shared" si="12"/>
        <v>0</v>
      </c>
      <c r="AH29" s="5">
        <f t="shared" si="12"/>
        <v>0</v>
      </c>
      <c r="AI29" s="5">
        <f t="shared" si="12"/>
        <v>0</v>
      </c>
      <c r="AJ29" s="5">
        <f t="shared" si="12"/>
        <v>0</v>
      </c>
      <c r="AK29" s="5">
        <f t="shared" si="12"/>
        <v>0</v>
      </c>
      <c r="AL29" s="5">
        <f t="shared" si="12"/>
        <v>0</v>
      </c>
      <c r="AM29" s="5">
        <f t="shared" si="12"/>
        <v>0</v>
      </c>
      <c r="AN29" s="5">
        <f t="shared" si="12"/>
        <v>0</v>
      </c>
      <c r="AO29" s="5">
        <f t="shared" si="12"/>
        <v>0</v>
      </c>
      <c r="AP29" s="5">
        <f t="shared" si="12"/>
        <v>0</v>
      </c>
      <c r="AQ29" s="5">
        <f t="shared" si="12"/>
        <v>0</v>
      </c>
      <c r="AR29" s="5">
        <f t="shared" si="12"/>
        <v>0</v>
      </c>
      <c r="AS29" s="5">
        <f t="shared" si="12"/>
        <v>0</v>
      </c>
      <c r="AT29" s="5">
        <f t="shared" si="12"/>
        <v>0</v>
      </c>
      <c r="AU29" s="5">
        <f t="shared" si="12"/>
        <v>0</v>
      </c>
      <c r="AV29" s="5">
        <f t="shared" si="12"/>
        <v>0</v>
      </c>
      <c r="AW29" s="5">
        <f t="shared" si="12"/>
        <v>0</v>
      </c>
      <c r="AX29" s="5">
        <f t="shared" si="12"/>
        <v>0</v>
      </c>
      <c r="AY29" s="5">
        <f t="shared" si="12"/>
        <v>0</v>
      </c>
      <c r="AZ29" s="5">
        <f t="shared" si="12"/>
        <v>0</v>
      </c>
      <c r="BA29" s="5">
        <f t="shared" si="12"/>
        <v>0</v>
      </c>
      <c r="BB29" s="5">
        <f t="shared" si="12"/>
        <v>0</v>
      </c>
      <c r="BC29" s="5">
        <f t="shared" si="10"/>
        <v>153</v>
      </c>
      <c r="BD29" s="35">
        <f t="shared" si="11"/>
        <v>0.3066132264529058</v>
      </c>
    </row>
    <row r="30" spans="1:56" ht="12.75">
      <c r="A30" s="16">
        <v>39295</v>
      </c>
      <c r="B30" s="5">
        <f t="shared" si="7"/>
        <v>0</v>
      </c>
      <c r="C30" s="5">
        <f t="shared" si="12"/>
        <v>0</v>
      </c>
      <c r="D30" s="5">
        <f t="shared" si="12"/>
        <v>0</v>
      </c>
      <c r="E30" s="5">
        <f t="shared" si="12"/>
        <v>0</v>
      </c>
      <c r="F30" s="5">
        <f t="shared" si="12"/>
        <v>0</v>
      </c>
      <c r="G30" s="5">
        <f t="shared" si="12"/>
        <v>0</v>
      </c>
      <c r="H30" s="5">
        <f t="shared" si="12"/>
        <v>0</v>
      </c>
      <c r="I30" s="5">
        <f t="shared" si="12"/>
        <v>0</v>
      </c>
      <c r="J30" s="5">
        <f>IF(MONTH(J$2)=MONTH($A30),1,0)*J$4</f>
        <v>0</v>
      </c>
      <c r="K30" s="5">
        <f t="shared" si="12"/>
        <v>0</v>
      </c>
      <c r="L30" s="5">
        <f t="shared" si="12"/>
        <v>0</v>
      </c>
      <c r="M30" s="5">
        <f t="shared" si="12"/>
        <v>0</v>
      </c>
      <c r="N30" s="5">
        <f t="shared" si="12"/>
        <v>0</v>
      </c>
      <c r="O30" s="5">
        <f t="shared" si="12"/>
        <v>0</v>
      </c>
      <c r="P30" s="5">
        <f t="shared" si="12"/>
        <v>0</v>
      </c>
      <c r="Q30" s="5">
        <f t="shared" si="12"/>
        <v>0</v>
      </c>
      <c r="R30" s="5">
        <f t="shared" si="12"/>
        <v>0</v>
      </c>
      <c r="S30" s="5">
        <f t="shared" si="12"/>
        <v>0</v>
      </c>
      <c r="T30" s="5">
        <f t="shared" si="12"/>
        <v>0</v>
      </c>
      <c r="U30" s="5">
        <f t="shared" si="12"/>
        <v>0</v>
      </c>
      <c r="V30" s="5">
        <f t="shared" si="12"/>
        <v>0</v>
      </c>
      <c r="W30" s="5">
        <f t="shared" si="12"/>
        <v>0</v>
      </c>
      <c r="X30" s="5">
        <f t="shared" si="12"/>
        <v>0</v>
      </c>
      <c r="Y30" s="5">
        <f t="shared" si="12"/>
        <v>0</v>
      </c>
      <c r="Z30" s="5">
        <f t="shared" si="12"/>
        <v>0</v>
      </c>
      <c r="AA30" s="5">
        <f t="shared" si="12"/>
        <v>0</v>
      </c>
      <c r="AB30" s="5">
        <f t="shared" si="12"/>
        <v>0</v>
      </c>
      <c r="AC30" s="5">
        <f t="shared" si="12"/>
        <v>0</v>
      </c>
      <c r="AD30" s="5">
        <f t="shared" si="12"/>
        <v>0</v>
      </c>
      <c r="AE30" s="5">
        <f t="shared" si="12"/>
        <v>0</v>
      </c>
      <c r="AF30" s="5">
        <f t="shared" si="12"/>
        <v>0</v>
      </c>
      <c r="AG30" s="5">
        <f t="shared" si="12"/>
        <v>32</v>
      </c>
      <c r="AH30" s="5">
        <f t="shared" si="12"/>
        <v>20</v>
      </c>
      <c r="AI30" s="5">
        <f t="shared" si="12"/>
        <v>25</v>
      </c>
      <c r="AJ30" s="5">
        <f t="shared" si="12"/>
        <v>1</v>
      </c>
      <c r="AK30" s="5">
        <f t="shared" si="12"/>
        <v>0</v>
      </c>
      <c r="AL30" s="5">
        <f t="shared" si="12"/>
        <v>0</v>
      </c>
      <c r="AM30" s="5">
        <f t="shared" si="12"/>
        <v>0</v>
      </c>
      <c r="AN30" s="5">
        <f t="shared" si="12"/>
        <v>0</v>
      </c>
      <c r="AO30" s="5">
        <f t="shared" si="12"/>
        <v>0</v>
      </c>
      <c r="AP30" s="5">
        <f t="shared" si="12"/>
        <v>0</v>
      </c>
      <c r="AQ30" s="5">
        <f t="shared" si="12"/>
        <v>0</v>
      </c>
      <c r="AR30" s="5">
        <f t="shared" si="12"/>
        <v>0</v>
      </c>
      <c r="AS30" s="5">
        <f t="shared" si="12"/>
        <v>0</v>
      </c>
      <c r="AT30" s="5">
        <f t="shared" si="12"/>
        <v>0</v>
      </c>
      <c r="AU30" s="5">
        <f t="shared" si="12"/>
        <v>0</v>
      </c>
      <c r="AV30" s="5">
        <f t="shared" si="12"/>
        <v>0</v>
      </c>
      <c r="AW30" s="5">
        <f t="shared" si="12"/>
        <v>0</v>
      </c>
      <c r="AX30" s="5">
        <f t="shared" si="12"/>
        <v>0</v>
      </c>
      <c r="AY30" s="5">
        <f t="shared" si="12"/>
        <v>0</v>
      </c>
      <c r="AZ30" s="5">
        <f t="shared" si="12"/>
        <v>0</v>
      </c>
      <c r="BA30" s="5">
        <f t="shared" si="12"/>
        <v>0</v>
      </c>
      <c r="BB30" s="5">
        <f t="shared" si="12"/>
        <v>0</v>
      </c>
      <c r="BC30" s="5">
        <f t="shared" si="10"/>
        <v>78</v>
      </c>
      <c r="BD30" s="35">
        <f t="shared" si="11"/>
        <v>0.19696969696969696</v>
      </c>
    </row>
    <row r="31" spans="1:56" ht="12.75">
      <c r="A31" s="16">
        <v>39326</v>
      </c>
      <c r="B31" s="5">
        <f t="shared" si="7"/>
        <v>0</v>
      </c>
      <c r="C31" s="5">
        <f t="shared" si="12"/>
        <v>0</v>
      </c>
      <c r="D31" s="5">
        <f t="shared" si="12"/>
        <v>0</v>
      </c>
      <c r="E31" s="5">
        <f t="shared" si="12"/>
        <v>0</v>
      </c>
      <c r="F31" s="5">
        <f t="shared" si="12"/>
        <v>0</v>
      </c>
      <c r="G31" s="5">
        <f t="shared" si="12"/>
        <v>0</v>
      </c>
      <c r="H31" s="5">
        <f t="shared" si="12"/>
        <v>0</v>
      </c>
      <c r="I31" s="5">
        <f t="shared" si="12"/>
        <v>0</v>
      </c>
      <c r="J31" s="5">
        <f t="shared" si="12"/>
        <v>0</v>
      </c>
      <c r="K31" s="5">
        <f t="shared" si="12"/>
        <v>0</v>
      </c>
      <c r="L31" s="5">
        <f t="shared" si="12"/>
        <v>0</v>
      </c>
      <c r="M31" s="5">
        <f t="shared" si="12"/>
        <v>0</v>
      </c>
      <c r="N31" s="5">
        <f t="shared" si="12"/>
        <v>0</v>
      </c>
      <c r="O31" s="5">
        <f t="shared" si="12"/>
        <v>0</v>
      </c>
      <c r="P31" s="5">
        <f t="shared" si="12"/>
        <v>0</v>
      </c>
      <c r="Q31" s="5">
        <f t="shared" si="12"/>
        <v>0</v>
      </c>
      <c r="R31" s="5">
        <f t="shared" si="12"/>
        <v>0</v>
      </c>
      <c r="S31" s="5">
        <f t="shared" si="12"/>
        <v>0</v>
      </c>
      <c r="T31" s="5">
        <f t="shared" si="12"/>
        <v>0</v>
      </c>
      <c r="U31" s="5">
        <f t="shared" si="12"/>
        <v>0</v>
      </c>
      <c r="V31" s="5">
        <f t="shared" si="12"/>
        <v>0</v>
      </c>
      <c r="W31" s="5">
        <f t="shared" si="12"/>
        <v>0</v>
      </c>
      <c r="X31" s="5">
        <f t="shared" si="12"/>
        <v>0</v>
      </c>
      <c r="Y31" s="5">
        <f t="shared" si="12"/>
        <v>0</v>
      </c>
      <c r="Z31" s="5">
        <f t="shared" si="12"/>
        <v>0</v>
      </c>
      <c r="AA31" s="5">
        <f t="shared" si="12"/>
        <v>0</v>
      </c>
      <c r="AB31" s="5">
        <f t="shared" si="12"/>
        <v>0</v>
      </c>
      <c r="AC31" s="5">
        <f t="shared" si="12"/>
        <v>0</v>
      </c>
      <c r="AD31" s="5">
        <f t="shared" si="12"/>
        <v>0</v>
      </c>
      <c r="AE31" s="5">
        <f t="shared" si="12"/>
        <v>0</v>
      </c>
      <c r="AF31" s="5">
        <f t="shared" si="12"/>
        <v>0</v>
      </c>
      <c r="AG31" s="5">
        <f t="shared" si="12"/>
        <v>0</v>
      </c>
      <c r="AH31" s="5">
        <f t="shared" si="12"/>
        <v>0</v>
      </c>
      <c r="AI31" s="5">
        <f t="shared" si="12"/>
        <v>0</v>
      </c>
      <c r="AJ31" s="5">
        <f t="shared" si="12"/>
        <v>0</v>
      </c>
      <c r="AK31" s="5">
        <f t="shared" si="12"/>
        <v>22</v>
      </c>
      <c r="AL31" s="5">
        <f t="shared" si="12"/>
        <v>31</v>
      </c>
      <c r="AM31" s="5">
        <f t="shared" si="12"/>
        <v>4</v>
      </c>
      <c r="AN31" s="5">
        <f t="shared" si="12"/>
        <v>25</v>
      </c>
      <c r="AO31" s="5">
        <f t="shared" si="12"/>
        <v>33</v>
      </c>
      <c r="AP31" s="5">
        <f t="shared" si="12"/>
        <v>0</v>
      </c>
      <c r="AQ31" s="5">
        <f t="shared" si="12"/>
        <v>0</v>
      </c>
      <c r="AR31" s="5">
        <f t="shared" si="12"/>
        <v>0</v>
      </c>
      <c r="AS31" s="5">
        <f t="shared" si="12"/>
        <v>0</v>
      </c>
      <c r="AT31" s="5">
        <f t="shared" si="12"/>
        <v>0</v>
      </c>
      <c r="AU31" s="5">
        <f t="shared" si="12"/>
        <v>0</v>
      </c>
      <c r="AV31" s="5">
        <f t="shared" si="12"/>
        <v>0</v>
      </c>
      <c r="AW31" s="5">
        <f t="shared" si="12"/>
        <v>0</v>
      </c>
      <c r="AX31" s="5">
        <f t="shared" si="12"/>
        <v>0</v>
      </c>
      <c r="AY31" s="5">
        <f t="shared" si="12"/>
        <v>0</v>
      </c>
      <c r="AZ31" s="5">
        <f t="shared" si="12"/>
        <v>0</v>
      </c>
      <c r="BA31" s="5">
        <f t="shared" si="12"/>
        <v>0</v>
      </c>
      <c r="BB31" s="5">
        <f t="shared" si="12"/>
        <v>0</v>
      </c>
      <c r="BC31" s="5">
        <f t="shared" si="10"/>
        <v>115</v>
      </c>
      <c r="BD31" s="35">
        <f t="shared" si="11"/>
        <v>0.2263779527559055</v>
      </c>
    </row>
    <row r="32" spans="1:56" ht="12.75">
      <c r="A32" s="16">
        <v>39356</v>
      </c>
      <c r="B32" s="5">
        <f t="shared" si="7"/>
        <v>0</v>
      </c>
      <c r="C32" s="5">
        <f t="shared" si="12"/>
        <v>0</v>
      </c>
      <c r="D32" s="5">
        <f t="shared" si="12"/>
        <v>0</v>
      </c>
      <c r="E32" s="5">
        <f t="shared" si="12"/>
        <v>0</v>
      </c>
      <c r="F32" s="5">
        <f t="shared" si="12"/>
        <v>0</v>
      </c>
      <c r="G32" s="5">
        <f t="shared" si="12"/>
        <v>0</v>
      </c>
      <c r="H32" s="5">
        <f t="shared" si="12"/>
        <v>0</v>
      </c>
      <c r="I32" s="5">
        <f t="shared" si="12"/>
        <v>0</v>
      </c>
      <c r="J32" s="5">
        <f t="shared" si="12"/>
        <v>0</v>
      </c>
      <c r="K32" s="5">
        <f t="shared" si="12"/>
        <v>0</v>
      </c>
      <c r="L32" s="5">
        <f t="shared" si="12"/>
        <v>0</v>
      </c>
      <c r="M32" s="5">
        <f t="shared" si="12"/>
        <v>0</v>
      </c>
      <c r="N32" s="5">
        <f t="shared" si="12"/>
        <v>0</v>
      </c>
      <c r="O32" s="5">
        <f t="shared" si="12"/>
        <v>0</v>
      </c>
      <c r="P32" s="5">
        <f t="shared" si="12"/>
        <v>0</v>
      </c>
      <c r="Q32" s="5">
        <f t="shared" si="12"/>
        <v>0</v>
      </c>
      <c r="R32" s="5">
        <f t="shared" si="12"/>
        <v>0</v>
      </c>
      <c r="S32" s="5">
        <f t="shared" si="12"/>
        <v>0</v>
      </c>
      <c r="T32" s="5">
        <f t="shared" si="12"/>
        <v>0</v>
      </c>
      <c r="U32" s="5">
        <f t="shared" si="12"/>
        <v>0</v>
      </c>
      <c r="V32" s="5">
        <f t="shared" si="12"/>
        <v>0</v>
      </c>
      <c r="W32" s="5">
        <f t="shared" si="12"/>
        <v>0</v>
      </c>
      <c r="X32" s="5">
        <f t="shared" si="12"/>
        <v>0</v>
      </c>
      <c r="Y32" s="5">
        <f t="shared" si="12"/>
        <v>0</v>
      </c>
      <c r="Z32" s="5">
        <f t="shared" si="12"/>
        <v>0</v>
      </c>
      <c r="AA32" s="5">
        <f t="shared" si="12"/>
        <v>0</v>
      </c>
      <c r="AB32" s="5">
        <f t="shared" si="12"/>
        <v>0</v>
      </c>
      <c r="AC32" s="5">
        <f t="shared" si="12"/>
        <v>0</v>
      </c>
      <c r="AD32" s="5">
        <f t="shared" si="12"/>
        <v>0</v>
      </c>
      <c r="AE32" s="5">
        <f t="shared" si="12"/>
        <v>0</v>
      </c>
      <c r="AF32" s="5">
        <f t="shared" si="12"/>
        <v>0</v>
      </c>
      <c r="AG32" s="5">
        <f t="shared" si="12"/>
        <v>0</v>
      </c>
      <c r="AH32" s="5">
        <f t="shared" si="12"/>
        <v>0</v>
      </c>
      <c r="AI32" s="5">
        <f t="shared" si="12"/>
        <v>0</v>
      </c>
      <c r="AJ32" s="5">
        <f t="shared" si="12"/>
        <v>0</v>
      </c>
      <c r="AK32" s="5">
        <f t="shared" si="12"/>
        <v>0</v>
      </c>
      <c r="AL32" s="5">
        <f t="shared" si="12"/>
        <v>0</v>
      </c>
      <c r="AM32" s="5">
        <f t="shared" si="12"/>
        <v>0</v>
      </c>
      <c r="AN32" s="5">
        <f t="shared" si="12"/>
        <v>0</v>
      </c>
      <c r="AO32" s="5">
        <f t="shared" si="12"/>
        <v>0</v>
      </c>
      <c r="AP32" s="5">
        <f t="shared" si="12"/>
        <v>42</v>
      </c>
      <c r="AQ32" s="5">
        <f t="shared" si="12"/>
        <v>48</v>
      </c>
      <c r="AR32" s="5">
        <f t="shared" si="12"/>
        <v>13</v>
      </c>
      <c r="AS32" s="5">
        <f t="shared" si="12"/>
        <v>18</v>
      </c>
      <c r="AT32" s="5">
        <f t="shared" si="12"/>
        <v>0</v>
      </c>
      <c r="AU32" s="5">
        <f t="shared" si="12"/>
        <v>0</v>
      </c>
      <c r="AV32" s="5">
        <f t="shared" si="12"/>
        <v>0</v>
      </c>
      <c r="AW32" s="5">
        <f t="shared" si="12"/>
        <v>0</v>
      </c>
      <c r="AX32" s="5">
        <f t="shared" si="12"/>
        <v>0</v>
      </c>
      <c r="AY32" s="5">
        <f t="shared" si="12"/>
        <v>0</v>
      </c>
      <c r="AZ32" s="5">
        <f t="shared" si="12"/>
        <v>0</v>
      </c>
      <c r="BA32" s="5">
        <f t="shared" si="12"/>
        <v>0</v>
      </c>
      <c r="BB32" s="5">
        <f t="shared" si="12"/>
        <v>0</v>
      </c>
      <c r="BC32" s="5">
        <f t="shared" si="10"/>
        <v>121</v>
      </c>
      <c r="BD32" s="35">
        <f t="shared" si="11"/>
        <v>0.3002481389578164</v>
      </c>
    </row>
    <row r="33" spans="1:56" ht="12.75">
      <c r="A33" s="16">
        <v>39387</v>
      </c>
      <c r="B33" s="5">
        <f t="shared" si="7"/>
        <v>0</v>
      </c>
      <c r="C33" s="5">
        <f t="shared" si="12"/>
        <v>0</v>
      </c>
      <c r="D33" s="5">
        <f t="shared" si="12"/>
        <v>0</v>
      </c>
      <c r="E33" s="5">
        <f t="shared" si="12"/>
        <v>0</v>
      </c>
      <c r="F33" s="5">
        <f t="shared" si="12"/>
        <v>0</v>
      </c>
      <c r="G33" s="5">
        <f t="shared" si="12"/>
        <v>0</v>
      </c>
      <c r="H33" s="5">
        <f aca="true" t="shared" si="13" ref="C33:BB34">IF(MONTH(H$2)=MONTH($A33),1,0)*H$4</f>
        <v>0</v>
      </c>
      <c r="I33" s="5">
        <f t="shared" si="13"/>
        <v>0</v>
      </c>
      <c r="J33" s="5">
        <f t="shared" si="13"/>
        <v>0</v>
      </c>
      <c r="K33" s="5">
        <f t="shared" si="13"/>
        <v>0</v>
      </c>
      <c r="L33" s="5">
        <f t="shared" si="13"/>
        <v>0</v>
      </c>
      <c r="M33" s="5">
        <f t="shared" si="13"/>
        <v>0</v>
      </c>
      <c r="N33" s="5">
        <f t="shared" si="13"/>
        <v>0</v>
      </c>
      <c r="O33" s="5">
        <f t="shared" si="13"/>
        <v>0</v>
      </c>
      <c r="P33" s="5">
        <f t="shared" si="13"/>
        <v>0</v>
      </c>
      <c r="Q33" s="5">
        <f t="shared" si="13"/>
        <v>0</v>
      </c>
      <c r="R33" s="5">
        <f t="shared" si="13"/>
        <v>0</v>
      </c>
      <c r="S33" s="5">
        <f t="shared" si="13"/>
        <v>0</v>
      </c>
      <c r="T33" s="5">
        <f t="shared" si="13"/>
        <v>0</v>
      </c>
      <c r="U33" s="5">
        <f t="shared" si="13"/>
        <v>0</v>
      </c>
      <c r="V33" s="5">
        <f t="shared" si="13"/>
        <v>0</v>
      </c>
      <c r="W33" s="5">
        <f t="shared" si="13"/>
        <v>0</v>
      </c>
      <c r="X33" s="5">
        <f t="shared" si="13"/>
        <v>0</v>
      </c>
      <c r="Y33" s="5">
        <f t="shared" si="13"/>
        <v>0</v>
      </c>
      <c r="Z33" s="5">
        <f t="shared" si="13"/>
        <v>0</v>
      </c>
      <c r="AA33" s="5">
        <f t="shared" si="13"/>
        <v>0</v>
      </c>
      <c r="AB33" s="5">
        <f t="shared" si="13"/>
        <v>0</v>
      </c>
      <c r="AC33" s="5">
        <f t="shared" si="13"/>
        <v>0</v>
      </c>
      <c r="AD33" s="5">
        <f t="shared" si="13"/>
        <v>0</v>
      </c>
      <c r="AE33" s="5">
        <f t="shared" si="13"/>
        <v>0</v>
      </c>
      <c r="AF33" s="5">
        <f t="shared" si="13"/>
        <v>0</v>
      </c>
      <c r="AG33" s="5">
        <f t="shared" si="13"/>
        <v>0</v>
      </c>
      <c r="AH33" s="5">
        <f t="shared" si="13"/>
        <v>0</v>
      </c>
      <c r="AI33" s="5">
        <f t="shared" si="13"/>
        <v>0</v>
      </c>
      <c r="AJ33" s="5">
        <f t="shared" si="13"/>
        <v>0</v>
      </c>
      <c r="AK33" s="5">
        <f t="shared" si="13"/>
        <v>0</v>
      </c>
      <c r="AL33" s="5">
        <f t="shared" si="13"/>
        <v>0</v>
      </c>
      <c r="AM33" s="5">
        <f t="shared" si="13"/>
        <v>0</v>
      </c>
      <c r="AN33" s="5">
        <f t="shared" si="13"/>
        <v>0</v>
      </c>
      <c r="AO33" s="5">
        <f t="shared" si="13"/>
        <v>0</v>
      </c>
      <c r="AP33" s="5">
        <f t="shared" si="13"/>
        <v>0</v>
      </c>
      <c r="AQ33" s="5">
        <f t="shared" si="13"/>
        <v>0</v>
      </c>
      <c r="AR33" s="5">
        <f t="shared" si="13"/>
        <v>0</v>
      </c>
      <c r="AS33" s="5">
        <f t="shared" si="13"/>
        <v>0</v>
      </c>
      <c r="AT33" s="5">
        <f t="shared" si="13"/>
        <v>25</v>
      </c>
      <c r="AU33" s="5">
        <f t="shared" si="13"/>
        <v>8</v>
      </c>
      <c r="AV33" s="5">
        <f t="shared" si="13"/>
        <v>28</v>
      </c>
      <c r="AW33" s="5">
        <f t="shared" si="13"/>
        <v>26</v>
      </c>
      <c r="AX33" s="5">
        <f t="shared" si="13"/>
        <v>0</v>
      </c>
      <c r="AY33" s="5">
        <f t="shared" si="13"/>
        <v>0</v>
      </c>
      <c r="AZ33" s="5">
        <f t="shared" si="13"/>
        <v>0</v>
      </c>
      <c r="BA33" s="5">
        <f t="shared" si="13"/>
        <v>0</v>
      </c>
      <c r="BB33" s="5">
        <f t="shared" si="13"/>
        <v>0</v>
      </c>
      <c r="BC33" s="5">
        <f t="shared" si="10"/>
        <v>87</v>
      </c>
      <c r="BD33" s="35">
        <f t="shared" si="11"/>
        <v>0.2175</v>
      </c>
    </row>
    <row r="34" spans="1:56" ht="12.75">
      <c r="A34" s="16">
        <v>39417</v>
      </c>
      <c r="B34" s="5">
        <f t="shared" si="7"/>
        <v>0</v>
      </c>
      <c r="C34" s="5">
        <f t="shared" si="13"/>
        <v>0</v>
      </c>
      <c r="D34" s="5">
        <f t="shared" si="13"/>
        <v>0</v>
      </c>
      <c r="E34" s="5">
        <f t="shared" si="13"/>
        <v>0</v>
      </c>
      <c r="F34" s="5">
        <f t="shared" si="13"/>
        <v>0</v>
      </c>
      <c r="G34" s="5">
        <f t="shared" si="13"/>
        <v>0</v>
      </c>
      <c r="H34" s="5">
        <f t="shared" si="13"/>
        <v>0</v>
      </c>
      <c r="I34" s="5">
        <f t="shared" si="13"/>
        <v>0</v>
      </c>
      <c r="J34" s="5">
        <f t="shared" si="13"/>
        <v>0</v>
      </c>
      <c r="K34" s="5">
        <f t="shared" si="13"/>
        <v>0</v>
      </c>
      <c r="L34" s="5">
        <f t="shared" si="13"/>
        <v>0</v>
      </c>
      <c r="M34" s="5">
        <f t="shared" si="13"/>
        <v>0</v>
      </c>
      <c r="N34" s="5">
        <f t="shared" si="13"/>
        <v>0</v>
      </c>
      <c r="O34" s="5">
        <f t="shared" si="13"/>
        <v>0</v>
      </c>
      <c r="P34" s="5">
        <f t="shared" si="13"/>
        <v>0</v>
      </c>
      <c r="Q34" s="5">
        <f t="shared" si="13"/>
        <v>0</v>
      </c>
      <c r="R34" s="5">
        <f t="shared" si="13"/>
        <v>0</v>
      </c>
      <c r="S34" s="5">
        <f t="shared" si="13"/>
        <v>0</v>
      </c>
      <c r="T34" s="5">
        <f t="shared" si="13"/>
        <v>0</v>
      </c>
      <c r="U34" s="5">
        <f t="shared" si="13"/>
        <v>0</v>
      </c>
      <c r="V34" s="5">
        <f t="shared" si="13"/>
        <v>0</v>
      </c>
      <c r="W34" s="5">
        <f t="shared" si="13"/>
        <v>0</v>
      </c>
      <c r="X34" s="5">
        <f t="shared" si="13"/>
        <v>0</v>
      </c>
      <c r="Y34" s="5">
        <f t="shared" si="13"/>
        <v>0</v>
      </c>
      <c r="Z34" s="5">
        <f t="shared" si="13"/>
        <v>0</v>
      </c>
      <c r="AA34" s="5">
        <f t="shared" si="13"/>
        <v>0</v>
      </c>
      <c r="AB34" s="5">
        <f t="shared" si="13"/>
        <v>0</v>
      </c>
      <c r="AC34" s="5">
        <f t="shared" si="13"/>
        <v>0</v>
      </c>
      <c r="AD34" s="5">
        <f t="shared" si="13"/>
        <v>0</v>
      </c>
      <c r="AE34" s="5">
        <f t="shared" si="13"/>
        <v>0</v>
      </c>
      <c r="AF34" s="5">
        <f t="shared" si="13"/>
        <v>0</v>
      </c>
      <c r="AG34" s="5">
        <f t="shared" si="13"/>
        <v>0</v>
      </c>
      <c r="AH34" s="5">
        <f t="shared" si="13"/>
        <v>0</v>
      </c>
      <c r="AI34" s="5">
        <f t="shared" si="13"/>
        <v>0</v>
      </c>
      <c r="AJ34" s="5">
        <f t="shared" si="13"/>
        <v>0</v>
      </c>
      <c r="AK34" s="5">
        <f t="shared" si="13"/>
        <v>0</v>
      </c>
      <c r="AL34" s="5">
        <f t="shared" si="13"/>
        <v>0</v>
      </c>
      <c r="AM34" s="5">
        <f t="shared" si="13"/>
        <v>0</v>
      </c>
      <c r="AN34" s="5">
        <f t="shared" si="13"/>
        <v>0</v>
      </c>
      <c r="AO34" s="5">
        <f t="shared" si="13"/>
        <v>0</v>
      </c>
      <c r="AP34" s="5">
        <f t="shared" si="13"/>
        <v>0</v>
      </c>
      <c r="AQ34" s="5">
        <f t="shared" si="13"/>
        <v>0</v>
      </c>
      <c r="AR34" s="5">
        <f t="shared" si="13"/>
        <v>0</v>
      </c>
      <c r="AS34" s="5">
        <f t="shared" si="13"/>
        <v>0</v>
      </c>
      <c r="AT34" s="5">
        <f t="shared" si="13"/>
        <v>0</v>
      </c>
      <c r="AU34" s="5">
        <f t="shared" si="13"/>
        <v>0</v>
      </c>
      <c r="AV34" s="5">
        <f t="shared" si="13"/>
        <v>0</v>
      </c>
      <c r="AW34" s="5">
        <f t="shared" si="13"/>
        <v>0</v>
      </c>
      <c r="AX34" s="5">
        <f t="shared" si="13"/>
        <v>23</v>
      </c>
      <c r="AY34" s="5">
        <f t="shared" si="13"/>
        <v>14</v>
      </c>
      <c r="AZ34" s="5">
        <f t="shared" si="13"/>
        <v>27</v>
      </c>
      <c r="BA34" s="5">
        <f t="shared" si="13"/>
        <v>12</v>
      </c>
      <c r="BB34" s="5">
        <f t="shared" si="13"/>
        <v>35</v>
      </c>
      <c r="BC34" s="5">
        <f t="shared" si="10"/>
        <v>111</v>
      </c>
      <c r="BD34" s="35">
        <f t="shared" si="11"/>
        <v>0.2215568862275449</v>
      </c>
    </row>
    <row r="35" ht="12.75">
      <c r="BD35" s="35"/>
    </row>
    <row r="36" spans="1:56" ht="12.75">
      <c r="A36" s="1" t="s">
        <v>34</v>
      </c>
      <c r="BD36" s="35"/>
    </row>
    <row r="37" spans="1:56" ht="12.75">
      <c r="A37" s="16">
        <v>39083</v>
      </c>
      <c r="B37" s="5">
        <f aca="true" t="shared" si="14" ref="B37:B48">IF(MONTH(B$2)=MONTH($A37),1,0)*B$3</f>
        <v>100</v>
      </c>
      <c r="C37" s="5">
        <f aca="true" t="shared" si="15" ref="C37:BB42">IF(MONTH(C$2)=MONTH($A37),1,0)*C$3</f>
        <v>100</v>
      </c>
      <c r="D37" s="5">
        <f t="shared" si="15"/>
        <v>103</v>
      </c>
      <c r="E37" s="5">
        <f t="shared" si="15"/>
        <v>99</v>
      </c>
      <c r="F37" s="5">
        <f t="shared" si="15"/>
        <v>100</v>
      </c>
      <c r="G37" s="5">
        <f t="shared" si="15"/>
        <v>0</v>
      </c>
      <c r="H37" s="5">
        <f t="shared" si="15"/>
        <v>0</v>
      </c>
      <c r="I37" s="5">
        <f t="shared" si="15"/>
        <v>0</v>
      </c>
      <c r="J37" s="5">
        <f t="shared" si="15"/>
        <v>0</v>
      </c>
      <c r="K37" s="5">
        <f t="shared" si="15"/>
        <v>0</v>
      </c>
      <c r="L37" s="5">
        <f t="shared" si="15"/>
        <v>0</v>
      </c>
      <c r="M37" s="5">
        <f t="shared" si="15"/>
        <v>0</v>
      </c>
      <c r="N37" s="5">
        <f t="shared" si="15"/>
        <v>0</v>
      </c>
      <c r="O37" s="5">
        <f t="shared" si="15"/>
        <v>0</v>
      </c>
      <c r="P37" s="5">
        <f t="shared" si="15"/>
        <v>0</v>
      </c>
      <c r="Q37" s="5">
        <f t="shared" si="15"/>
        <v>0</v>
      </c>
      <c r="R37" s="5">
        <f t="shared" si="15"/>
        <v>0</v>
      </c>
      <c r="S37" s="5">
        <f t="shared" si="15"/>
        <v>0</v>
      </c>
      <c r="T37" s="5">
        <f t="shared" si="15"/>
        <v>0</v>
      </c>
      <c r="U37" s="5">
        <f t="shared" si="15"/>
        <v>0</v>
      </c>
      <c r="V37" s="5">
        <f t="shared" si="15"/>
        <v>0</v>
      </c>
      <c r="W37" s="5">
        <f t="shared" si="15"/>
        <v>0</v>
      </c>
      <c r="X37" s="5">
        <f t="shared" si="15"/>
        <v>0</v>
      </c>
      <c r="Y37" s="5">
        <f t="shared" si="15"/>
        <v>0</v>
      </c>
      <c r="Z37" s="5">
        <f t="shared" si="15"/>
        <v>0</v>
      </c>
      <c r="AA37" s="5">
        <f t="shared" si="15"/>
        <v>0</v>
      </c>
      <c r="AB37" s="5">
        <f t="shared" si="15"/>
        <v>0</v>
      </c>
      <c r="AC37" s="5">
        <f t="shared" si="15"/>
        <v>0</v>
      </c>
      <c r="AD37" s="5">
        <f t="shared" si="15"/>
        <v>0</v>
      </c>
      <c r="AE37" s="5">
        <f t="shared" si="15"/>
        <v>0</v>
      </c>
      <c r="AF37" s="5">
        <f t="shared" si="15"/>
        <v>0</v>
      </c>
      <c r="AG37" s="5">
        <f t="shared" si="15"/>
        <v>0</v>
      </c>
      <c r="AH37" s="5">
        <f t="shared" si="15"/>
        <v>0</v>
      </c>
      <c r="AI37" s="5">
        <f t="shared" si="15"/>
        <v>0</v>
      </c>
      <c r="AJ37" s="5">
        <f t="shared" si="15"/>
        <v>0</v>
      </c>
      <c r="AK37" s="5">
        <f t="shared" si="15"/>
        <v>0</v>
      </c>
      <c r="AL37" s="5">
        <f t="shared" si="15"/>
        <v>0</v>
      </c>
      <c r="AM37" s="5">
        <f t="shared" si="15"/>
        <v>0</v>
      </c>
      <c r="AN37" s="5">
        <f t="shared" si="15"/>
        <v>0</v>
      </c>
      <c r="AO37" s="5">
        <f t="shared" si="15"/>
        <v>0</v>
      </c>
      <c r="AP37" s="5">
        <f t="shared" si="15"/>
        <v>0</v>
      </c>
      <c r="AQ37" s="5">
        <f t="shared" si="15"/>
        <v>0</v>
      </c>
      <c r="AR37" s="5">
        <f t="shared" si="15"/>
        <v>0</v>
      </c>
      <c r="AS37" s="5">
        <f t="shared" si="15"/>
        <v>0</v>
      </c>
      <c r="AT37" s="5">
        <f t="shared" si="15"/>
        <v>0</v>
      </c>
      <c r="AU37" s="5">
        <f t="shared" si="15"/>
        <v>0</v>
      </c>
      <c r="AV37" s="5">
        <f t="shared" si="15"/>
        <v>0</v>
      </c>
      <c r="AW37" s="5">
        <f t="shared" si="15"/>
        <v>0</v>
      </c>
      <c r="AX37" s="5">
        <f t="shared" si="15"/>
        <v>0</v>
      </c>
      <c r="AY37" s="5">
        <f t="shared" si="15"/>
        <v>0</v>
      </c>
      <c r="AZ37" s="5">
        <f t="shared" si="15"/>
        <v>0</v>
      </c>
      <c r="BA37" s="5">
        <f t="shared" si="15"/>
        <v>0</v>
      </c>
      <c r="BB37" s="5">
        <f t="shared" si="15"/>
        <v>0</v>
      </c>
      <c r="BC37" s="5">
        <f>IF($B$1="direct",1,SUM(B37:BB37))</f>
        <v>502</v>
      </c>
      <c r="BD37" s="35">
        <f>BC23/BC37</f>
        <v>0.2749003984063745</v>
      </c>
    </row>
    <row r="38" spans="1:56" ht="12.75">
      <c r="A38" s="16">
        <v>39114</v>
      </c>
      <c r="B38" s="5">
        <f t="shared" si="14"/>
        <v>0</v>
      </c>
      <c r="C38" s="5">
        <f aca="true" t="shared" si="16" ref="C38:Q38">IF(MONTH(C$2)=MONTH($A38),1,0)*C$3</f>
        <v>0</v>
      </c>
      <c r="D38" s="5">
        <f t="shared" si="16"/>
        <v>0</v>
      </c>
      <c r="E38" s="5">
        <f t="shared" si="16"/>
        <v>0</v>
      </c>
      <c r="F38" s="5">
        <f t="shared" si="16"/>
        <v>0</v>
      </c>
      <c r="G38" s="5">
        <f t="shared" si="16"/>
        <v>98</v>
      </c>
      <c r="H38" s="5">
        <f t="shared" si="16"/>
        <v>98</v>
      </c>
      <c r="I38" s="5">
        <f t="shared" si="16"/>
        <v>103</v>
      </c>
      <c r="J38" s="5">
        <f t="shared" si="16"/>
        <v>102</v>
      </c>
      <c r="K38" s="5">
        <f t="shared" si="16"/>
        <v>0</v>
      </c>
      <c r="L38" s="5">
        <f t="shared" si="16"/>
        <v>0</v>
      </c>
      <c r="M38" s="5">
        <f t="shared" si="16"/>
        <v>0</v>
      </c>
      <c r="N38" s="5">
        <f t="shared" si="16"/>
        <v>0</v>
      </c>
      <c r="O38" s="5">
        <f t="shared" si="16"/>
        <v>0</v>
      </c>
      <c r="P38" s="5">
        <f t="shared" si="16"/>
        <v>0</v>
      </c>
      <c r="Q38" s="5">
        <f t="shared" si="16"/>
        <v>0</v>
      </c>
      <c r="R38" s="5">
        <f t="shared" si="15"/>
        <v>0</v>
      </c>
      <c r="S38" s="5">
        <f t="shared" si="15"/>
        <v>0</v>
      </c>
      <c r="T38" s="5">
        <f t="shared" si="15"/>
        <v>0</v>
      </c>
      <c r="U38" s="5">
        <f t="shared" si="15"/>
        <v>0</v>
      </c>
      <c r="V38" s="5">
        <f t="shared" si="15"/>
        <v>0</v>
      </c>
      <c r="W38" s="5">
        <f t="shared" si="15"/>
        <v>0</v>
      </c>
      <c r="X38" s="5">
        <f t="shared" si="15"/>
        <v>0</v>
      </c>
      <c r="Y38" s="5">
        <f t="shared" si="15"/>
        <v>0</v>
      </c>
      <c r="Z38" s="5">
        <f t="shared" si="15"/>
        <v>0</v>
      </c>
      <c r="AA38" s="5">
        <f t="shared" si="15"/>
        <v>0</v>
      </c>
      <c r="AB38" s="5">
        <f t="shared" si="15"/>
        <v>0</v>
      </c>
      <c r="AC38" s="5">
        <f t="shared" si="15"/>
        <v>0</v>
      </c>
      <c r="AD38" s="5">
        <f t="shared" si="15"/>
        <v>0</v>
      </c>
      <c r="AE38" s="5">
        <f t="shared" si="15"/>
        <v>0</v>
      </c>
      <c r="AF38" s="5">
        <f t="shared" si="15"/>
        <v>0</v>
      </c>
      <c r="AG38" s="5">
        <f t="shared" si="15"/>
        <v>0</v>
      </c>
      <c r="AH38" s="5">
        <f t="shared" si="15"/>
        <v>0</v>
      </c>
      <c r="AI38" s="5">
        <f t="shared" si="15"/>
        <v>0</v>
      </c>
      <c r="AJ38" s="5">
        <f t="shared" si="15"/>
        <v>0</v>
      </c>
      <c r="AK38" s="5">
        <f t="shared" si="15"/>
        <v>0</v>
      </c>
      <c r="AL38" s="5">
        <f t="shared" si="15"/>
        <v>0</v>
      </c>
      <c r="AM38" s="5">
        <f t="shared" si="15"/>
        <v>0</v>
      </c>
      <c r="AN38" s="5">
        <f t="shared" si="15"/>
        <v>0</v>
      </c>
      <c r="AO38" s="5">
        <f t="shared" si="15"/>
        <v>0</v>
      </c>
      <c r="AP38" s="5">
        <f t="shared" si="15"/>
        <v>0</v>
      </c>
      <c r="AQ38" s="5">
        <f t="shared" si="15"/>
        <v>0</v>
      </c>
      <c r="AR38" s="5">
        <f t="shared" si="15"/>
        <v>0</v>
      </c>
      <c r="AS38" s="5">
        <f t="shared" si="15"/>
        <v>0</v>
      </c>
      <c r="AT38" s="5">
        <f t="shared" si="15"/>
        <v>0</v>
      </c>
      <c r="AU38" s="5">
        <f t="shared" si="15"/>
        <v>0</v>
      </c>
      <c r="AV38" s="5">
        <f t="shared" si="15"/>
        <v>0</v>
      </c>
      <c r="AW38" s="5">
        <f t="shared" si="15"/>
        <v>0</v>
      </c>
      <c r="AX38" s="5">
        <f t="shared" si="15"/>
        <v>0</v>
      </c>
      <c r="AY38" s="5">
        <f t="shared" si="15"/>
        <v>0</v>
      </c>
      <c r="AZ38" s="5">
        <f t="shared" si="15"/>
        <v>0</v>
      </c>
      <c r="BA38" s="5">
        <f t="shared" si="15"/>
        <v>0</v>
      </c>
      <c r="BB38" s="5">
        <f t="shared" si="15"/>
        <v>0</v>
      </c>
      <c r="BC38" s="5">
        <f aca="true" t="shared" si="17" ref="BC38:BC48">IF($B$1="direct",1,SUM(B38:BB38))</f>
        <v>401</v>
      </c>
      <c r="BD38" s="35">
        <f aca="true" t="shared" si="18" ref="BD38:BD48">BC24/BC38</f>
        <v>0.3266832917705736</v>
      </c>
    </row>
    <row r="39" spans="1:56" ht="12.75">
      <c r="A39" s="16">
        <v>39142</v>
      </c>
      <c r="B39" s="5">
        <f t="shared" si="14"/>
        <v>0</v>
      </c>
      <c r="C39" s="5">
        <f t="shared" si="15"/>
        <v>0</v>
      </c>
      <c r="D39" s="5">
        <f t="shared" si="15"/>
        <v>0</v>
      </c>
      <c r="E39" s="5">
        <f t="shared" si="15"/>
        <v>0</v>
      </c>
      <c r="F39" s="5">
        <f t="shared" si="15"/>
        <v>0</v>
      </c>
      <c r="G39" s="5">
        <f t="shared" si="15"/>
        <v>0</v>
      </c>
      <c r="H39" s="5">
        <f t="shared" si="15"/>
        <v>0</v>
      </c>
      <c r="I39" s="5">
        <f t="shared" si="15"/>
        <v>0</v>
      </c>
      <c r="J39" s="5">
        <f t="shared" si="15"/>
        <v>0</v>
      </c>
      <c r="K39" s="5">
        <f t="shared" si="15"/>
        <v>96</v>
      </c>
      <c r="L39" s="5">
        <f t="shared" si="15"/>
        <v>96</v>
      </c>
      <c r="M39" s="5">
        <f t="shared" si="15"/>
        <v>100</v>
      </c>
      <c r="N39" s="5">
        <f t="shared" si="15"/>
        <v>103</v>
      </c>
      <c r="O39" s="5">
        <f t="shared" si="15"/>
        <v>0</v>
      </c>
      <c r="P39" s="5">
        <f t="shared" si="15"/>
        <v>0</v>
      </c>
      <c r="Q39" s="5">
        <f t="shared" si="15"/>
        <v>0</v>
      </c>
      <c r="R39" s="5">
        <f t="shared" si="15"/>
        <v>0</v>
      </c>
      <c r="S39" s="5">
        <f t="shared" si="15"/>
        <v>0</v>
      </c>
      <c r="T39" s="5">
        <f t="shared" si="15"/>
        <v>0</v>
      </c>
      <c r="U39" s="5">
        <f t="shared" si="15"/>
        <v>0</v>
      </c>
      <c r="V39" s="5">
        <f t="shared" si="15"/>
        <v>0</v>
      </c>
      <c r="W39" s="5">
        <f t="shared" si="15"/>
        <v>0</v>
      </c>
      <c r="X39" s="5">
        <f t="shared" si="15"/>
        <v>0</v>
      </c>
      <c r="Y39" s="5">
        <f t="shared" si="15"/>
        <v>0</v>
      </c>
      <c r="Z39" s="5">
        <f t="shared" si="15"/>
        <v>0</v>
      </c>
      <c r="AA39" s="5">
        <f t="shared" si="15"/>
        <v>0</v>
      </c>
      <c r="AB39" s="5">
        <f t="shared" si="15"/>
        <v>0</v>
      </c>
      <c r="AC39" s="5">
        <f t="shared" si="15"/>
        <v>0</v>
      </c>
      <c r="AD39" s="5">
        <f t="shared" si="15"/>
        <v>0</v>
      </c>
      <c r="AE39" s="5">
        <f t="shared" si="15"/>
        <v>0</v>
      </c>
      <c r="AF39" s="5">
        <f t="shared" si="15"/>
        <v>0</v>
      </c>
      <c r="AG39" s="5">
        <f t="shared" si="15"/>
        <v>0</v>
      </c>
      <c r="AH39" s="5">
        <f t="shared" si="15"/>
        <v>0</v>
      </c>
      <c r="AI39" s="5">
        <f t="shared" si="15"/>
        <v>0</v>
      </c>
      <c r="AJ39" s="5">
        <f t="shared" si="15"/>
        <v>0</v>
      </c>
      <c r="AK39" s="5">
        <f t="shared" si="15"/>
        <v>0</v>
      </c>
      <c r="AL39" s="5">
        <f t="shared" si="15"/>
        <v>0</v>
      </c>
      <c r="AM39" s="5">
        <f t="shared" si="15"/>
        <v>0</v>
      </c>
      <c r="AN39" s="5">
        <f t="shared" si="15"/>
        <v>0</v>
      </c>
      <c r="AO39" s="5">
        <f t="shared" si="15"/>
        <v>0</v>
      </c>
      <c r="AP39" s="5">
        <f t="shared" si="15"/>
        <v>0</v>
      </c>
      <c r="AQ39" s="5">
        <f t="shared" si="15"/>
        <v>0</v>
      </c>
      <c r="AR39" s="5">
        <f t="shared" si="15"/>
        <v>0</v>
      </c>
      <c r="AS39" s="5">
        <f t="shared" si="15"/>
        <v>0</v>
      </c>
      <c r="AT39" s="5">
        <f t="shared" si="15"/>
        <v>0</v>
      </c>
      <c r="AU39" s="5">
        <f t="shared" si="15"/>
        <v>0</v>
      </c>
      <c r="AV39" s="5">
        <f t="shared" si="15"/>
        <v>0</v>
      </c>
      <c r="AW39" s="5">
        <f t="shared" si="15"/>
        <v>0</v>
      </c>
      <c r="AX39" s="5">
        <f t="shared" si="15"/>
        <v>0</v>
      </c>
      <c r="AY39" s="5">
        <f t="shared" si="15"/>
        <v>0</v>
      </c>
      <c r="AZ39" s="5">
        <f t="shared" si="15"/>
        <v>0</v>
      </c>
      <c r="BA39" s="5">
        <f t="shared" si="15"/>
        <v>0</v>
      </c>
      <c r="BB39" s="5">
        <f t="shared" si="15"/>
        <v>0</v>
      </c>
      <c r="BC39" s="5">
        <f t="shared" si="17"/>
        <v>395</v>
      </c>
      <c r="BD39" s="35">
        <f t="shared" si="18"/>
        <v>0.2911392405063291</v>
      </c>
    </row>
    <row r="40" spans="1:56" ht="12.75">
      <c r="A40" s="16">
        <v>39173</v>
      </c>
      <c r="B40" s="5">
        <f t="shared" si="14"/>
        <v>0</v>
      </c>
      <c r="C40" s="5">
        <f t="shared" si="15"/>
        <v>0</v>
      </c>
      <c r="D40" s="5">
        <f t="shared" si="15"/>
        <v>0</v>
      </c>
      <c r="E40" s="5">
        <f t="shared" si="15"/>
        <v>0</v>
      </c>
      <c r="F40" s="5">
        <f t="shared" si="15"/>
        <v>0</v>
      </c>
      <c r="G40" s="5">
        <f t="shared" si="15"/>
        <v>0</v>
      </c>
      <c r="H40" s="5">
        <f t="shared" si="15"/>
        <v>0</v>
      </c>
      <c r="I40" s="5">
        <f t="shared" si="15"/>
        <v>0</v>
      </c>
      <c r="J40" s="5">
        <f t="shared" si="15"/>
        <v>0</v>
      </c>
      <c r="K40" s="5">
        <f t="shared" si="15"/>
        <v>0</v>
      </c>
      <c r="L40" s="5">
        <f t="shared" si="15"/>
        <v>0</v>
      </c>
      <c r="M40" s="5">
        <f t="shared" si="15"/>
        <v>0</v>
      </c>
      <c r="N40" s="5">
        <f t="shared" si="15"/>
        <v>0</v>
      </c>
      <c r="O40" s="5">
        <f t="shared" si="15"/>
        <v>101</v>
      </c>
      <c r="P40" s="5">
        <f t="shared" si="15"/>
        <v>104</v>
      </c>
      <c r="Q40" s="5">
        <f t="shared" si="15"/>
        <v>97</v>
      </c>
      <c r="R40" s="5">
        <f t="shared" si="15"/>
        <v>100</v>
      </c>
      <c r="S40" s="5">
        <f t="shared" si="15"/>
        <v>96</v>
      </c>
      <c r="T40" s="5">
        <f t="shared" si="15"/>
        <v>0</v>
      </c>
      <c r="U40" s="5">
        <f t="shared" si="15"/>
        <v>0</v>
      </c>
      <c r="V40" s="5">
        <f t="shared" si="15"/>
        <v>0</v>
      </c>
      <c r="W40" s="5">
        <f t="shared" si="15"/>
        <v>0</v>
      </c>
      <c r="X40" s="5">
        <f t="shared" si="15"/>
        <v>0</v>
      </c>
      <c r="Y40" s="5">
        <f t="shared" si="15"/>
        <v>0</v>
      </c>
      <c r="Z40" s="5">
        <f t="shared" si="15"/>
        <v>0</v>
      </c>
      <c r="AA40" s="5">
        <f t="shared" si="15"/>
        <v>0</v>
      </c>
      <c r="AB40" s="5">
        <f t="shared" si="15"/>
        <v>0</v>
      </c>
      <c r="AC40" s="5">
        <f t="shared" si="15"/>
        <v>0</v>
      </c>
      <c r="AD40" s="5">
        <f t="shared" si="15"/>
        <v>0</v>
      </c>
      <c r="AE40" s="5">
        <f t="shared" si="15"/>
        <v>0</v>
      </c>
      <c r="AF40" s="5">
        <f t="shared" si="15"/>
        <v>0</v>
      </c>
      <c r="AG40" s="5">
        <f t="shared" si="15"/>
        <v>0</v>
      </c>
      <c r="AH40" s="5">
        <f t="shared" si="15"/>
        <v>0</v>
      </c>
      <c r="AI40" s="5">
        <f t="shared" si="15"/>
        <v>0</v>
      </c>
      <c r="AJ40" s="5">
        <f t="shared" si="15"/>
        <v>0</v>
      </c>
      <c r="AK40" s="5">
        <f t="shared" si="15"/>
        <v>0</v>
      </c>
      <c r="AL40" s="5">
        <f t="shared" si="15"/>
        <v>0</v>
      </c>
      <c r="AM40" s="5">
        <f t="shared" si="15"/>
        <v>0</v>
      </c>
      <c r="AN40" s="5">
        <f t="shared" si="15"/>
        <v>0</v>
      </c>
      <c r="AO40" s="5">
        <f t="shared" si="15"/>
        <v>0</v>
      </c>
      <c r="AP40" s="5">
        <f t="shared" si="15"/>
        <v>0</v>
      </c>
      <c r="AQ40" s="5">
        <f t="shared" si="15"/>
        <v>0</v>
      </c>
      <c r="AR40" s="5">
        <f t="shared" si="15"/>
        <v>0</v>
      </c>
      <c r="AS40" s="5">
        <f t="shared" si="15"/>
        <v>0</v>
      </c>
      <c r="AT40" s="5">
        <f t="shared" si="15"/>
        <v>0</v>
      </c>
      <c r="AU40" s="5">
        <f t="shared" si="15"/>
        <v>0</v>
      </c>
      <c r="AV40" s="5">
        <f t="shared" si="15"/>
        <v>0</v>
      </c>
      <c r="AW40" s="5">
        <f t="shared" si="15"/>
        <v>0</v>
      </c>
      <c r="AX40" s="5">
        <f t="shared" si="15"/>
        <v>0</v>
      </c>
      <c r="AY40" s="5">
        <f t="shared" si="15"/>
        <v>0</v>
      </c>
      <c r="AZ40" s="5">
        <f t="shared" si="15"/>
        <v>0</v>
      </c>
      <c r="BA40" s="5">
        <f t="shared" si="15"/>
        <v>0</v>
      </c>
      <c r="BB40" s="5">
        <f t="shared" si="15"/>
        <v>0</v>
      </c>
      <c r="BC40" s="5">
        <f t="shared" si="17"/>
        <v>498</v>
      </c>
      <c r="BD40" s="35">
        <f t="shared" si="18"/>
        <v>0.2570281124497992</v>
      </c>
    </row>
    <row r="41" spans="1:56" ht="12.75">
      <c r="A41" s="16">
        <v>39203</v>
      </c>
      <c r="B41" s="5">
        <f t="shared" si="14"/>
        <v>0</v>
      </c>
      <c r="C41" s="5">
        <f t="shared" si="15"/>
        <v>0</v>
      </c>
      <c r="D41" s="5">
        <f t="shared" si="15"/>
        <v>0</v>
      </c>
      <c r="E41" s="5">
        <f t="shared" si="15"/>
        <v>0</v>
      </c>
      <c r="F41" s="5">
        <f t="shared" si="15"/>
        <v>0</v>
      </c>
      <c r="G41" s="5">
        <f t="shared" si="15"/>
        <v>0</v>
      </c>
      <c r="H41" s="5">
        <f t="shared" si="15"/>
        <v>0</v>
      </c>
      <c r="I41" s="5">
        <f t="shared" si="15"/>
        <v>0</v>
      </c>
      <c r="J41" s="5">
        <f t="shared" si="15"/>
        <v>0</v>
      </c>
      <c r="K41" s="5">
        <f t="shared" si="15"/>
        <v>0</v>
      </c>
      <c r="L41" s="5">
        <f t="shared" si="15"/>
        <v>0</v>
      </c>
      <c r="M41" s="5">
        <f t="shared" si="15"/>
        <v>0</v>
      </c>
      <c r="N41" s="5">
        <f t="shared" si="15"/>
        <v>0</v>
      </c>
      <c r="O41" s="5">
        <f t="shared" si="15"/>
        <v>0</v>
      </c>
      <c r="P41" s="5">
        <f t="shared" si="15"/>
        <v>0</v>
      </c>
      <c r="Q41" s="5">
        <f t="shared" si="15"/>
        <v>0</v>
      </c>
      <c r="R41" s="5">
        <f t="shared" si="15"/>
        <v>0</v>
      </c>
      <c r="S41" s="5">
        <f t="shared" si="15"/>
        <v>0</v>
      </c>
      <c r="T41" s="5">
        <f t="shared" si="15"/>
        <v>96</v>
      </c>
      <c r="U41" s="5">
        <f t="shared" si="15"/>
        <v>96</v>
      </c>
      <c r="V41" s="5">
        <f t="shared" si="15"/>
        <v>98</v>
      </c>
      <c r="W41" s="5">
        <f t="shared" si="15"/>
        <v>104</v>
      </c>
      <c r="X41" s="5">
        <f t="shared" si="15"/>
        <v>0</v>
      </c>
      <c r="Y41" s="5">
        <f t="shared" si="15"/>
        <v>0</v>
      </c>
      <c r="Z41" s="5">
        <f t="shared" si="15"/>
        <v>0</v>
      </c>
      <c r="AA41" s="5">
        <f t="shared" si="15"/>
        <v>0</v>
      </c>
      <c r="AB41" s="5">
        <f t="shared" si="15"/>
        <v>0</v>
      </c>
      <c r="AC41" s="5">
        <f t="shared" si="15"/>
        <v>0</v>
      </c>
      <c r="AD41" s="5">
        <f t="shared" si="15"/>
        <v>0</v>
      </c>
      <c r="AE41" s="5">
        <f t="shared" si="15"/>
        <v>0</v>
      </c>
      <c r="AF41" s="5">
        <f t="shared" si="15"/>
        <v>0</v>
      </c>
      <c r="AG41" s="5">
        <f t="shared" si="15"/>
        <v>0</v>
      </c>
      <c r="AH41" s="5">
        <f t="shared" si="15"/>
        <v>0</v>
      </c>
      <c r="AI41" s="5">
        <f t="shared" si="15"/>
        <v>0</v>
      </c>
      <c r="AJ41" s="5">
        <f t="shared" si="15"/>
        <v>0</v>
      </c>
      <c r="AK41" s="5">
        <f t="shared" si="15"/>
        <v>0</v>
      </c>
      <c r="AL41" s="5">
        <f t="shared" si="15"/>
        <v>0</v>
      </c>
      <c r="AM41" s="5">
        <f t="shared" si="15"/>
        <v>0</v>
      </c>
      <c r="AN41" s="5">
        <f t="shared" si="15"/>
        <v>0</v>
      </c>
      <c r="AO41" s="5">
        <f t="shared" si="15"/>
        <v>0</v>
      </c>
      <c r="AP41" s="5">
        <f t="shared" si="15"/>
        <v>0</v>
      </c>
      <c r="AQ41" s="5">
        <f t="shared" si="15"/>
        <v>0</v>
      </c>
      <c r="AR41" s="5">
        <f t="shared" si="15"/>
        <v>0</v>
      </c>
      <c r="AS41" s="5">
        <f t="shared" si="15"/>
        <v>0</v>
      </c>
      <c r="AT41" s="5">
        <f t="shared" si="15"/>
        <v>0</v>
      </c>
      <c r="AU41" s="5">
        <f t="shared" si="15"/>
        <v>0</v>
      </c>
      <c r="AV41" s="5">
        <f t="shared" si="15"/>
        <v>0</v>
      </c>
      <c r="AW41" s="5">
        <f t="shared" si="15"/>
        <v>0</v>
      </c>
      <c r="AX41" s="5">
        <f t="shared" si="15"/>
        <v>0</v>
      </c>
      <c r="AY41" s="5">
        <f t="shared" si="15"/>
        <v>0</v>
      </c>
      <c r="AZ41" s="5">
        <f t="shared" si="15"/>
        <v>0</v>
      </c>
      <c r="BA41" s="5">
        <f t="shared" si="15"/>
        <v>0</v>
      </c>
      <c r="BB41" s="5">
        <f t="shared" si="15"/>
        <v>0</v>
      </c>
      <c r="BC41" s="5">
        <f t="shared" si="17"/>
        <v>394</v>
      </c>
      <c r="BD41" s="35">
        <f t="shared" si="18"/>
        <v>0.1116751269035533</v>
      </c>
    </row>
    <row r="42" spans="1:56" ht="12.75">
      <c r="A42" s="16">
        <v>39234</v>
      </c>
      <c r="B42" s="5">
        <f t="shared" si="14"/>
        <v>0</v>
      </c>
      <c r="C42" s="5">
        <f t="shared" si="15"/>
        <v>0</v>
      </c>
      <c r="D42" s="5">
        <f t="shared" si="15"/>
        <v>0</v>
      </c>
      <c r="E42" s="5">
        <f t="shared" si="15"/>
        <v>0</v>
      </c>
      <c r="F42" s="5">
        <f t="shared" si="15"/>
        <v>0</v>
      </c>
      <c r="G42" s="5">
        <f t="shared" si="15"/>
        <v>0</v>
      </c>
      <c r="H42" s="5">
        <f t="shared" si="15"/>
        <v>0</v>
      </c>
      <c r="I42" s="5">
        <f t="shared" si="15"/>
        <v>0</v>
      </c>
      <c r="J42" s="5">
        <f t="shared" si="15"/>
        <v>0</v>
      </c>
      <c r="K42" s="5">
        <f t="shared" si="15"/>
        <v>0</v>
      </c>
      <c r="L42" s="5">
        <f t="shared" si="15"/>
        <v>0</v>
      </c>
      <c r="M42" s="5">
        <f aca="true" t="shared" si="19" ref="C42:BB47">IF(MONTH(M$2)=MONTH($A42),1,0)*M$3</f>
        <v>0</v>
      </c>
      <c r="N42" s="5">
        <f t="shared" si="19"/>
        <v>0</v>
      </c>
      <c r="O42" s="5">
        <f t="shared" si="19"/>
        <v>0</v>
      </c>
      <c r="P42" s="5">
        <f t="shared" si="19"/>
        <v>0</v>
      </c>
      <c r="Q42" s="5">
        <f t="shared" si="19"/>
        <v>0</v>
      </c>
      <c r="R42" s="5">
        <f t="shared" si="19"/>
        <v>0</v>
      </c>
      <c r="S42" s="5">
        <f t="shared" si="19"/>
        <v>0</v>
      </c>
      <c r="T42" s="5">
        <f t="shared" si="19"/>
        <v>0</v>
      </c>
      <c r="U42" s="5">
        <f t="shared" si="19"/>
        <v>0</v>
      </c>
      <c r="V42" s="5">
        <f t="shared" si="19"/>
        <v>0</v>
      </c>
      <c r="W42" s="5">
        <f t="shared" si="19"/>
        <v>0</v>
      </c>
      <c r="X42" s="5">
        <f t="shared" si="19"/>
        <v>97</v>
      </c>
      <c r="Y42" s="5">
        <f t="shared" si="19"/>
        <v>97</v>
      </c>
      <c r="Z42" s="5">
        <f t="shared" si="19"/>
        <v>101</v>
      </c>
      <c r="AA42" s="5">
        <f t="shared" si="19"/>
        <v>99</v>
      </c>
      <c r="AB42" s="5">
        <f t="shared" si="19"/>
        <v>0</v>
      </c>
      <c r="AC42" s="5">
        <f t="shared" si="19"/>
        <v>0</v>
      </c>
      <c r="AD42" s="5">
        <f t="shared" si="19"/>
        <v>0</v>
      </c>
      <c r="AE42" s="5">
        <f t="shared" si="19"/>
        <v>0</v>
      </c>
      <c r="AF42" s="5">
        <f t="shared" si="19"/>
        <v>0</v>
      </c>
      <c r="AG42" s="5">
        <f t="shared" si="19"/>
        <v>0</v>
      </c>
      <c r="AH42" s="5">
        <f t="shared" si="19"/>
        <v>0</v>
      </c>
      <c r="AI42" s="5">
        <f t="shared" si="19"/>
        <v>0</v>
      </c>
      <c r="AJ42" s="5">
        <f t="shared" si="19"/>
        <v>0</v>
      </c>
      <c r="AK42" s="5">
        <f t="shared" si="19"/>
        <v>0</v>
      </c>
      <c r="AL42" s="5">
        <f t="shared" si="19"/>
        <v>0</v>
      </c>
      <c r="AM42" s="5">
        <f t="shared" si="19"/>
        <v>0</v>
      </c>
      <c r="AN42" s="5">
        <f t="shared" si="19"/>
        <v>0</v>
      </c>
      <c r="AO42" s="5">
        <f t="shared" si="19"/>
        <v>0</v>
      </c>
      <c r="AP42" s="5">
        <f t="shared" si="19"/>
        <v>0</v>
      </c>
      <c r="AQ42" s="5">
        <f t="shared" si="19"/>
        <v>0</v>
      </c>
      <c r="AR42" s="5">
        <f t="shared" si="19"/>
        <v>0</v>
      </c>
      <c r="AS42" s="5">
        <f t="shared" si="19"/>
        <v>0</v>
      </c>
      <c r="AT42" s="5">
        <f t="shared" si="19"/>
        <v>0</v>
      </c>
      <c r="AU42" s="5">
        <f t="shared" si="19"/>
        <v>0</v>
      </c>
      <c r="AV42" s="5">
        <f t="shared" si="19"/>
        <v>0</v>
      </c>
      <c r="AW42" s="5">
        <f t="shared" si="19"/>
        <v>0</v>
      </c>
      <c r="AX42" s="5">
        <f t="shared" si="19"/>
        <v>0</v>
      </c>
      <c r="AY42" s="5">
        <f t="shared" si="19"/>
        <v>0</v>
      </c>
      <c r="AZ42" s="5">
        <f t="shared" si="19"/>
        <v>0</v>
      </c>
      <c r="BA42" s="5">
        <f t="shared" si="19"/>
        <v>0</v>
      </c>
      <c r="BB42" s="5">
        <f t="shared" si="19"/>
        <v>0</v>
      </c>
      <c r="BC42" s="5">
        <f t="shared" si="17"/>
        <v>394</v>
      </c>
      <c r="BD42" s="35">
        <f t="shared" si="18"/>
        <v>0.2563451776649746</v>
      </c>
    </row>
    <row r="43" spans="1:56" ht="12.75">
      <c r="A43" s="16">
        <v>39264</v>
      </c>
      <c r="B43" s="5">
        <f t="shared" si="14"/>
        <v>0</v>
      </c>
      <c r="C43" s="5">
        <f t="shared" si="19"/>
        <v>0</v>
      </c>
      <c r="D43" s="5">
        <f t="shared" si="19"/>
        <v>0</v>
      </c>
      <c r="E43" s="5">
        <f t="shared" si="19"/>
        <v>0</v>
      </c>
      <c r="F43" s="5">
        <f t="shared" si="19"/>
        <v>0</v>
      </c>
      <c r="G43" s="5">
        <f t="shared" si="19"/>
        <v>0</v>
      </c>
      <c r="H43" s="5">
        <f t="shared" si="19"/>
        <v>0</v>
      </c>
      <c r="I43" s="5">
        <f t="shared" si="19"/>
        <v>0</v>
      </c>
      <c r="J43" s="5">
        <f t="shared" si="19"/>
        <v>0</v>
      </c>
      <c r="K43" s="5">
        <f t="shared" si="19"/>
        <v>0</v>
      </c>
      <c r="L43" s="5">
        <f t="shared" si="19"/>
        <v>0</v>
      </c>
      <c r="M43" s="5">
        <f t="shared" si="19"/>
        <v>0</v>
      </c>
      <c r="N43" s="5">
        <f t="shared" si="19"/>
        <v>0</v>
      </c>
      <c r="O43" s="5">
        <f t="shared" si="19"/>
        <v>0</v>
      </c>
      <c r="P43" s="5">
        <f t="shared" si="19"/>
        <v>0</v>
      </c>
      <c r="Q43" s="5">
        <f t="shared" si="19"/>
        <v>0</v>
      </c>
      <c r="R43" s="5">
        <f t="shared" si="19"/>
        <v>0</v>
      </c>
      <c r="S43" s="5">
        <f t="shared" si="19"/>
        <v>0</v>
      </c>
      <c r="T43" s="5">
        <f t="shared" si="19"/>
        <v>0</v>
      </c>
      <c r="U43" s="5">
        <f t="shared" si="19"/>
        <v>0</v>
      </c>
      <c r="V43" s="5">
        <f t="shared" si="19"/>
        <v>0</v>
      </c>
      <c r="W43" s="5">
        <f t="shared" si="19"/>
        <v>0</v>
      </c>
      <c r="X43" s="5">
        <f t="shared" si="19"/>
        <v>0</v>
      </c>
      <c r="Y43" s="5">
        <f t="shared" si="19"/>
        <v>0</v>
      </c>
      <c r="Z43" s="5">
        <f t="shared" si="19"/>
        <v>0</v>
      </c>
      <c r="AA43" s="5">
        <f t="shared" si="19"/>
        <v>0</v>
      </c>
      <c r="AB43" s="5">
        <f t="shared" si="19"/>
        <v>98</v>
      </c>
      <c r="AC43" s="5">
        <f t="shared" si="19"/>
        <v>97</v>
      </c>
      <c r="AD43" s="5">
        <f t="shared" si="19"/>
        <v>99</v>
      </c>
      <c r="AE43" s="5">
        <f t="shared" si="19"/>
        <v>101</v>
      </c>
      <c r="AF43" s="5">
        <f t="shared" si="19"/>
        <v>104</v>
      </c>
      <c r="AG43" s="5">
        <f t="shared" si="19"/>
        <v>0</v>
      </c>
      <c r="AH43" s="5">
        <f t="shared" si="19"/>
        <v>0</v>
      </c>
      <c r="AI43" s="5">
        <f t="shared" si="19"/>
        <v>0</v>
      </c>
      <c r="AJ43" s="5">
        <f t="shared" si="19"/>
        <v>0</v>
      </c>
      <c r="AK43" s="5">
        <f t="shared" si="19"/>
        <v>0</v>
      </c>
      <c r="AL43" s="5">
        <f t="shared" si="19"/>
        <v>0</v>
      </c>
      <c r="AM43" s="5">
        <f t="shared" si="19"/>
        <v>0</v>
      </c>
      <c r="AN43" s="5">
        <f t="shared" si="19"/>
        <v>0</v>
      </c>
      <c r="AO43" s="5">
        <f t="shared" si="19"/>
        <v>0</v>
      </c>
      <c r="AP43" s="5">
        <f t="shared" si="19"/>
        <v>0</v>
      </c>
      <c r="AQ43" s="5">
        <f t="shared" si="19"/>
        <v>0</v>
      </c>
      <c r="AR43" s="5">
        <f t="shared" si="19"/>
        <v>0</v>
      </c>
      <c r="AS43" s="5">
        <f t="shared" si="19"/>
        <v>0</v>
      </c>
      <c r="AT43" s="5">
        <f t="shared" si="19"/>
        <v>0</v>
      </c>
      <c r="AU43" s="5">
        <f t="shared" si="19"/>
        <v>0</v>
      </c>
      <c r="AV43" s="5">
        <f t="shared" si="19"/>
        <v>0</v>
      </c>
      <c r="AW43" s="5">
        <f t="shared" si="19"/>
        <v>0</v>
      </c>
      <c r="AX43" s="5">
        <f t="shared" si="19"/>
        <v>0</v>
      </c>
      <c r="AY43" s="5">
        <f t="shared" si="19"/>
        <v>0</v>
      </c>
      <c r="AZ43" s="5">
        <f t="shared" si="19"/>
        <v>0</v>
      </c>
      <c r="BA43" s="5">
        <f t="shared" si="19"/>
        <v>0</v>
      </c>
      <c r="BB43" s="5">
        <f t="shared" si="19"/>
        <v>0</v>
      </c>
      <c r="BC43" s="5">
        <f t="shared" si="17"/>
        <v>499</v>
      </c>
      <c r="BD43" s="35">
        <f t="shared" si="18"/>
        <v>0.3066132264529058</v>
      </c>
    </row>
    <row r="44" spans="1:56" ht="12.75">
      <c r="A44" s="16">
        <v>39295</v>
      </c>
      <c r="B44" s="5">
        <f t="shared" si="14"/>
        <v>0</v>
      </c>
      <c r="C44" s="5">
        <f t="shared" si="19"/>
        <v>0</v>
      </c>
      <c r="D44" s="5">
        <f t="shared" si="19"/>
        <v>0</v>
      </c>
      <c r="E44" s="5">
        <f t="shared" si="19"/>
        <v>0</v>
      </c>
      <c r="F44" s="5">
        <f t="shared" si="19"/>
        <v>0</v>
      </c>
      <c r="G44" s="5">
        <f t="shared" si="19"/>
        <v>0</v>
      </c>
      <c r="H44" s="5">
        <f t="shared" si="19"/>
        <v>0</v>
      </c>
      <c r="I44" s="5">
        <f t="shared" si="19"/>
        <v>0</v>
      </c>
      <c r="J44" s="5">
        <f t="shared" si="19"/>
        <v>0</v>
      </c>
      <c r="K44" s="5">
        <f t="shared" si="19"/>
        <v>0</v>
      </c>
      <c r="L44" s="5">
        <f t="shared" si="19"/>
        <v>0</v>
      </c>
      <c r="M44" s="5">
        <f t="shared" si="19"/>
        <v>0</v>
      </c>
      <c r="N44" s="5">
        <f t="shared" si="19"/>
        <v>0</v>
      </c>
      <c r="O44" s="5">
        <f t="shared" si="19"/>
        <v>0</v>
      </c>
      <c r="P44" s="5">
        <f t="shared" si="19"/>
        <v>0</v>
      </c>
      <c r="Q44" s="5">
        <f t="shared" si="19"/>
        <v>0</v>
      </c>
      <c r="R44" s="5">
        <f t="shared" si="19"/>
        <v>0</v>
      </c>
      <c r="S44" s="5">
        <f t="shared" si="19"/>
        <v>0</v>
      </c>
      <c r="T44" s="5">
        <f t="shared" si="19"/>
        <v>0</v>
      </c>
      <c r="U44" s="5">
        <f t="shared" si="19"/>
        <v>0</v>
      </c>
      <c r="V44" s="5">
        <f t="shared" si="19"/>
        <v>0</v>
      </c>
      <c r="W44" s="5">
        <f t="shared" si="19"/>
        <v>0</v>
      </c>
      <c r="X44" s="5">
        <f t="shared" si="19"/>
        <v>0</v>
      </c>
      <c r="Y44" s="5">
        <f t="shared" si="19"/>
        <v>0</v>
      </c>
      <c r="Z44" s="5">
        <f t="shared" si="19"/>
        <v>0</v>
      </c>
      <c r="AA44" s="5">
        <f t="shared" si="19"/>
        <v>0</v>
      </c>
      <c r="AB44" s="5">
        <f t="shared" si="19"/>
        <v>0</v>
      </c>
      <c r="AC44" s="5">
        <f t="shared" si="19"/>
        <v>0</v>
      </c>
      <c r="AD44" s="5">
        <f t="shared" si="19"/>
        <v>0</v>
      </c>
      <c r="AE44" s="5">
        <f t="shared" si="19"/>
        <v>0</v>
      </c>
      <c r="AF44" s="5">
        <f t="shared" si="19"/>
        <v>0</v>
      </c>
      <c r="AG44" s="5">
        <f t="shared" si="19"/>
        <v>96</v>
      </c>
      <c r="AH44" s="5">
        <f t="shared" si="19"/>
        <v>101</v>
      </c>
      <c r="AI44" s="5">
        <f t="shared" si="19"/>
        <v>97</v>
      </c>
      <c r="AJ44" s="5">
        <f t="shared" si="19"/>
        <v>102</v>
      </c>
      <c r="AK44" s="5">
        <f t="shared" si="19"/>
        <v>0</v>
      </c>
      <c r="AL44" s="5">
        <f t="shared" si="19"/>
        <v>0</v>
      </c>
      <c r="AM44" s="5">
        <f t="shared" si="19"/>
        <v>0</v>
      </c>
      <c r="AN44" s="5">
        <f t="shared" si="19"/>
        <v>0</v>
      </c>
      <c r="AO44" s="5">
        <f t="shared" si="19"/>
        <v>0</v>
      </c>
      <c r="AP44" s="5">
        <f t="shared" si="19"/>
        <v>0</v>
      </c>
      <c r="AQ44" s="5">
        <f t="shared" si="19"/>
        <v>0</v>
      </c>
      <c r="AR44" s="5">
        <f t="shared" si="19"/>
        <v>0</v>
      </c>
      <c r="AS44" s="5">
        <f t="shared" si="19"/>
        <v>0</v>
      </c>
      <c r="AT44" s="5">
        <f t="shared" si="19"/>
        <v>0</v>
      </c>
      <c r="AU44" s="5">
        <f t="shared" si="19"/>
        <v>0</v>
      </c>
      <c r="AV44" s="5">
        <f t="shared" si="19"/>
        <v>0</v>
      </c>
      <c r="AW44" s="5">
        <f t="shared" si="19"/>
        <v>0</v>
      </c>
      <c r="AX44" s="5">
        <f t="shared" si="19"/>
        <v>0</v>
      </c>
      <c r="AY44" s="5">
        <f t="shared" si="19"/>
        <v>0</v>
      </c>
      <c r="AZ44" s="5">
        <f t="shared" si="19"/>
        <v>0</v>
      </c>
      <c r="BA44" s="5">
        <f t="shared" si="19"/>
        <v>0</v>
      </c>
      <c r="BB44" s="5">
        <f t="shared" si="19"/>
        <v>0</v>
      </c>
      <c r="BC44" s="5">
        <f t="shared" si="17"/>
        <v>396</v>
      </c>
      <c r="BD44" s="35">
        <f t="shared" si="18"/>
        <v>0.19696969696969696</v>
      </c>
    </row>
    <row r="45" spans="1:56" ht="12.75">
      <c r="A45" s="16">
        <v>39326</v>
      </c>
      <c r="B45" s="5">
        <f t="shared" si="14"/>
        <v>0</v>
      </c>
      <c r="C45" s="5">
        <f t="shared" si="19"/>
        <v>0</v>
      </c>
      <c r="D45" s="5">
        <f t="shared" si="19"/>
        <v>0</v>
      </c>
      <c r="E45" s="5">
        <f t="shared" si="19"/>
        <v>0</v>
      </c>
      <c r="F45" s="5">
        <f t="shared" si="19"/>
        <v>0</v>
      </c>
      <c r="G45" s="5">
        <f t="shared" si="19"/>
        <v>0</v>
      </c>
      <c r="H45" s="5">
        <f t="shared" si="19"/>
        <v>0</v>
      </c>
      <c r="I45" s="5">
        <f t="shared" si="19"/>
        <v>0</v>
      </c>
      <c r="J45" s="5">
        <f t="shared" si="19"/>
        <v>0</v>
      </c>
      <c r="K45" s="5">
        <f t="shared" si="19"/>
        <v>0</v>
      </c>
      <c r="L45" s="5">
        <f t="shared" si="19"/>
        <v>0</v>
      </c>
      <c r="M45" s="5">
        <f t="shared" si="19"/>
        <v>0</v>
      </c>
      <c r="N45" s="5">
        <f t="shared" si="19"/>
        <v>0</v>
      </c>
      <c r="O45" s="5">
        <f t="shared" si="19"/>
        <v>0</v>
      </c>
      <c r="P45" s="5">
        <f t="shared" si="19"/>
        <v>0</v>
      </c>
      <c r="Q45" s="5">
        <f t="shared" si="19"/>
        <v>0</v>
      </c>
      <c r="R45" s="5">
        <f t="shared" si="19"/>
        <v>0</v>
      </c>
      <c r="S45" s="5">
        <f t="shared" si="19"/>
        <v>0</v>
      </c>
      <c r="T45" s="5">
        <f t="shared" si="19"/>
        <v>0</v>
      </c>
      <c r="U45" s="5">
        <f t="shared" si="19"/>
        <v>0</v>
      </c>
      <c r="V45" s="5">
        <f t="shared" si="19"/>
        <v>0</v>
      </c>
      <c r="W45" s="5">
        <f t="shared" si="19"/>
        <v>0</v>
      </c>
      <c r="X45" s="5">
        <f t="shared" si="19"/>
        <v>0</v>
      </c>
      <c r="Y45" s="5">
        <f t="shared" si="19"/>
        <v>0</v>
      </c>
      <c r="Z45" s="5">
        <f t="shared" si="19"/>
        <v>0</v>
      </c>
      <c r="AA45" s="5">
        <f t="shared" si="19"/>
        <v>0</v>
      </c>
      <c r="AB45" s="5">
        <f t="shared" si="19"/>
        <v>0</v>
      </c>
      <c r="AC45" s="5">
        <f t="shared" si="19"/>
        <v>0</v>
      </c>
      <c r="AD45" s="5">
        <f t="shared" si="19"/>
        <v>0</v>
      </c>
      <c r="AE45" s="5">
        <f t="shared" si="19"/>
        <v>0</v>
      </c>
      <c r="AF45" s="5">
        <f t="shared" si="19"/>
        <v>0</v>
      </c>
      <c r="AG45" s="5">
        <f t="shared" si="19"/>
        <v>0</v>
      </c>
      <c r="AH45" s="5">
        <f t="shared" si="19"/>
        <v>0</v>
      </c>
      <c r="AI45" s="5">
        <f t="shared" si="19"/>
        <v>0</v>
      </c>
      <c r="AJ45" s="5">
        <f t="shared" si="19"/>
        <v>0</v>
      </c>
      <c r="AK45" s="5">
        <f t="shared" si="19"/>
        <v>102</v>
      </c>
      <c r="AL45" s="5">
        <f t="shared" si="19"/>
        <v>105</v>
      </c>
      <c r="AM45" s="5">
        <f t="shared" si="19"/>
        <v>103</v>
      </c>
      <c r="AN45" s="5">
        <f t="shared" si="19"/>
        <v>98</v>
      </c>
      <c r="AO45" s="5">
        <f t="shared" si="19"/>
        <v>100</v>
      </c>
      <c r="AP45" s="5">
        <f t="shared" si="19"/>
        <v>0</v>
      </c>
      <c r="AQ45" s="5">
        <f t="shared" si="19"/>
        <v>0</v>
      </c>
      <c r="AR45" s="5">
        <f t="shared" si="19"/>
        <v>0</v>
      </c>
      <c r="AS45" s="5">
        <f t="shared" si="19"/>
        <v>0</v>
      </c>
      <c r="AT45" s="5">
        <f t="shared" si="19"/>
        <v>0</v>
      </c>
      <c r="AU45" s="5">
        <f t="shared" si="19"/>
        <v>0</v>
      </c>
      <c r="AV45" s="5">
        <f t="shared" si="19"/>
        <v>0</v>
      </c>
      <c r="AW45" s="5">
        <f t="shared" si="19"/>
        <v>0</v>
      </c>
      <c r="AX45" s="5">
        <f t="shared" si="19"/>
        <v>0</v>
      </c>
      <c r="AY45" s="5">
        <f t="shared" si="19"/>
        <v>0</v>
      </c>
      <c r="AZ45" s="5">
        <f t="shared" si="19"/>
        <v>0</v>
      </c>
      <c r="BA45" s="5">
        <f t="shared" si="19"/>
        <v>0</v>
      </c>
      <c r="BB45" s="5">
        <f t="shared" si="19"/>
        <v>0</v>
      </c>
      <c r="BC45" s="5">
        <f t="shared" si="17"/>
        <v>508</v>
      </c>
      <c r="BD45" s="35">
        <f t="shared" si="18"/>
        <v>0.2263779527559055</v>
      </c>
    </row>
    <row r="46" spans="1:56" ht="12.75">
      <c r="A46" s="16">
        <v>39356</v>
      </c>
      <c r="B46" s="5">
        <f t="shared" si="14"/>
        <v>0</v>
      </c>
      <c r="C46" s="5">
        <f t="shared" si="19"/>
        <v>0</v>
      </c>
      <c r="D46" s="5">
        <f t="shared" si="19"/>
        <v>0</v>
      </c>
      <c r="E46" s="5">
        <f t="shared" si="19"/>
        <v>0</v>
      </c>
      <c r="F46" s="5">
        <f t="shared" si="19"/>
        <v>0</v>
      </c>
      <c r="G46" s="5">
        <f t="shared" si="19"/>
        <v>0</v>
      </c>
      <c r="H46" s="5">
        <f t="shared" si="19"/>
        <v>0</v>
      </c>
      <c r="I46" s="5">
        <f t="shared" si="19"/>
        <v>0</v>
      </c>
      <c r="J46" s="5">
        <f t="shared" si="19"/>
        <v>0</v>
      </c>
      <c r="K46" s="5">
        <f t="shared" si="19"/>
        <v>0</v>
      </c>
      <c r="L46" s="5">
        <f t="shared" si="19"/>
        <v>0</v>
      </c>
      <c r="M46" s="5">
        <f t="shared" si="19"/>
        <v>0</v>
      </c>
      <c r="N46" s="5">
        <f t="shared" si="19"/>
        <v>0</v>
      </c>
      <c r="O46" s="5">
        <f t="shared" si="19"/>
        <v>0</v>
      </c>
      <c r="P46" s="5">
        <f t="shared" si="19"/>
        <v>0</v>
      </c>
      <c r="Q46" s="5">
        <f t="shared" si="19"/>
        <v>0</v>
      </c>
      <c r="R46" s="5">
        <f t="shared" si="19"/>
        <v>0</v>
      </c>
      <c r="S46" s="5">
        <f t="shared" si="19"/>
        <v>0</v>
      </c>
      <c r="T46" s="5">
        <f t="shared" si="19"/>
        <v>0</v>
      </c>
      <c r="U46" s="5">
        <f t="shared" si="19"/>
        <v>0</v>
      </c>
      <c r="V46" s="5">
        <f t="shared" si="19"/>
        <v>0</v>
      </c>
      <c r="W46" s="5">
        <f t="shared" si="19"/>
        <v>0</v>
      </c>
      <c r="X46" s="5">
        <f t="shared" si="19"/>
        <v>0</v>
      </c>
      <c r="Y46" s="5">
        <f t="shared" si="19"/>
        <v>0</v>
      </c>
      <c r="Z46" s="5">
        <f t="shared" si="19"/>
        <v>0</v>
      </c>
      <c r="AA46" s="5">
        <f t="shared" si="19"/>
        <v>0</v>
      </c>
      <c r="AB46" s="5">
        <f t="shared" si="19"/>
        <v>0</v>
      </c>
      <c r="AC46" s="5">
        <f t="shared" si="19"/>
        <v>0</v>
      </c>
      <c r="AD46" s="5">
        <f t="shared" si="19"/>
        <v>0</v>
      </c>
      <c r="AE46" s="5">
        <f t="shared" si="19"/>
        <v>0</v>
      </c>
      <c r="AF46" s="5">
        <f t="shared" si="19"/>
        <v>0</v>
      </c>
      <c r="AG46" s="5">
        <f t="shared" si="19"/>
        <v>0</v>
      </c>
      <c r="AH46" s="5">
        <f t="shared" si="19"/>
        <v>0</v>
      </c>
      <c r="AI46" s="5">
        <f t="shared" si="19"/>
        <v>0</v>
      </c>
      <c r="AJ46" s="5">
        <f t="shared" si="19"/>
        <v>0</v>
      </c>
      <c r="AK46" s="5">
        <f t="shared" si="19"/>
        <v>0</v>
      </c>
      <c r="AL46" s="5">
        <f t="shared" si="19"/>
        <v>0</v>
      </c>
      <c r="AM46" s="5">
        <f t="shared" si="19"/>
        <v>0</v>
      </c>
      <c r="AN46" s="5">
        <f t="shared" si="19"/>
        <v>0</v>
      </c>
      <c r="AO46" s="5">
        <f t="shared" si="19"/>
        <v>0</v>
      </c>
      <c r="AP46" s="5">
        <f t="shared" si="19"/>
        <v>104</v>
      </c>
      <c r="AQ46" s="5">
        <f t="shared" si="19"/>
        <v>101</v>
      </c>
      <c r="AR46" s="5">
        <f t="shared" si="19"/>
        <v>99</v>
      </c>
      <c r="AS46" s="5">
        <f t="shared" si="19"/>
        <v>99</v>
      </c>
      <c r="AT46" s="5">
        <f t="shared" si="19"/>
        <v>0</v>
      </c>
      <c r="AU46" s="5">
        <f t="shared" si="19"/>
        <v>0</v>
      </c>
      <c r="AV46" s="5">
        <f t="shared" si="19"/>
        <v>0</v>
      </c>
      <c r="AW46" s="5">
        <f t="shared" si="19"/>
        <v>0</v>
      </c>
      <c r="AX46" s="5">
        <f t="shared" si="19"/>
        <v>0</v>
      </c>
      <c r="AY46" s="5">
        <f t="shared" si="19"/>
        <v>0</v>
      </c>
      <c r="AZ46" s="5">
        <f t="shared" si="19"/>
        <v>0</v>
      </c>
      <c r="BA46" s="5">
        <f t="shared" si="19"/>
        <v>0</v>
      </c>
      <c r="BB46" s="5">
        <f t="shared" si="19"/>
        <v>0</v>
      </c>
      <c r="BC46" s="5">
        <f t="shared" si="17"/>
        <v>403</v>
      </c>
      <c r="BD46" s="35">
        <f t="shared" si="18"/>
        <v>0.3002481389578164</v>
      </c>
    </row>
    <row r="47" spans="1:56" ht="12.75">
      <c r="A47" s="16">
        <v>39387</v>
      </c>
      <c r="B47" s="5">
        <f t="shared" si="14"/>
        <v>0</v>
      </c>
      <c r="C47" s="5">
        <f t="shared" si="19"/>
        <v>0</v>
      </c>
      <c r="D47" s="5">
        <f t="shared" si="19"/>
        <v>0</v>
      </c>
      <c r="E47" s="5">
        <f t="shared" si="19"/>
        <v>0</v>
      </c>
      <c r="F47" s="5">
        <f t="shared" si="19"/>
        <v>0</v>
      </c>
      <c r="G47" s="5">
        <f t="shared" si="19"/>
        <v>0</v>
      </c>
      <c r="H47" s="5">
        <f aca="true" t="shared" si="20" ref="C47:BB48">IF(MONTH(H$2)=MONTH($A47),1,0)*H$3</f>
        <v>0</v>
      </c>
      <c r="I47" s="5">
        <f t="shared" si="20"/>
        <v>0</v>
      </c>
      <c r="J47" s="5">
        <f t="shared" si="20"/>
        <v>0</v>
      </c>
      <c r="K47" s="5">
        <f t="shared" si="20"/>
        <v>0</v>
      </c>
      <c r="L47" s="5">
        <f t="shared" si="20"/>
        <v>0</v>
      </c>
      <c r="M47" s="5">
        <f t="shared" si="20"/>
        <v>0</v>
      </c>
      <c r="N47" s="5">
        <f t="shared" si="20"/>
        <v>0</v>
      </c>
      <c r="O47" s="5">
        <f t="shared" si="20"/>
        <v>0</v>
      </c>
      <c r="P47" s="5">
        <f t="shared" si="20"/>
        <v>0</v>
      </c>
      <c r="Q47" s="5">
        <f t="shared" si="20"/>
        <v>0</v>
      </c>
      <c r="R47" s="5">
        <f t="shared" si="20"/>
        <v>0</v>
      </c>
      <c r="S47" s="5">
        <f t="shared" si="20"/>
        <v>0</v>
      </c>
      <c r="T47" s="5">
        <f t="shared" si="20"/>
        <v>0</v>
      </c>
      <c r="U47" s="5">
        <f t="shared" si="20"/>
        <v>0</v>
      </c>
      <c r="V47" s="5">
        <f t="shared" si="20"/>
        <v>0</v>
      </c>
      <c r="W47" s="5">
        <f t="shared" si="20"/>
        <v>0</v>
      </c>
      <c r="X47" s="5">
        <f t="shared" si="20"/>
        <v>0</v>
      </c>
      <c r="Y47" s="5">
        <f t="shared" si="20"/>
        <v>0</v>
      </c>
      <c r="Z47" s="5">
        <f t="shared" si="20"/>
        <v>0</v>
      </c>
      <c r="AA47" s="5">
        <f t="shared" si="20"/>
        <v>0</v>
      </c>
      <c r="AB47" s="5">
        <f t="shared" si="20"/>
        <v>0</v>
      </c>
      <c r="AC47" s="5">
        <f t="shared" si="20"/>
        <v>0</v>
      </c>
      <c r="AD47" s="5">
        <f t="shared" si="20"/>
        <v>0</v>
      </c>
      <c r="AE47" s="5">
        <f t="shared" si="20"/>
        <v>0</v>
      </c>
      <c r="AF47" s="5">
        <f t="shared" si="20"/>
        <v>0</v>
      </c>
      <c r="AG47" s="5">
        <f t="shared" si="20"/>
        <v>0</v>
      </c>
      <c r="AH47" s="5">
        <f t="shared" si="20"/>
        <v>0</v>
      </c>
      <c r="AI47" s="5">
        <f t="shared" si="20"/>
        <v>0</v>
      </c>
      <c r="AJ47" s="5">
        <f t="shared" si="20"/>
        <v>0</v>
      </c>
      <c r="AK47" s="5">
        <f t="shared" si="20"/>
        <v>0</v>
      </c>
      <c r="AL47" s="5">
        <f t="shared" si="20"/>
        <v>0</v>
      </c>
      <c r="AM47" s="5">
        <f t="shared" si="20"/>
        <v>0</v>
      </c>
      <c r="AN47" s="5">
        <f t="shared" si="20"/>
        <v>0</v>
      </c>
      <c r="AO47" s="5">
        <f t="shared" si="20"/>
        <v>0</v>
      </c>
      <c r="AP47" s="5">
        <f t="shared" si="20"/>
        <v>0</v>
      </c>
      <c r="AQ47" s="5">
        <f t="shared" si="20"/>
        <v>0</v>
      </c>
      <c r="AR47" s="5">
        <f t="shared" si="20"/>
        <v>0</v>
      </c>
      <c r="AS47" s="5">
        <f t="shared" si="20"/>
        <v>0</v>
      </c>
      <c r="AT47" s="5">
        <f t="shared" si="20"/>
        <v>104</v>
      </c>
      <c r="AU47" s="5">
        <f t="shared" si="20"/>
        <v>99</v>
      </c>
      <c r="AV47" s="5">
        <f t="shared" si="20"/>
        <v>99</v>
      </c>
      <c r="AW47" s="5">
        <f t="shared" si="20"/>
        <v>98</v>
      </c>
      <c r="AX47" s="5">
        <f t="shared" si="20"/>
        <v>0</v>
      </c>
      <c r="AY47" s="5">
        <f t="shared" si="20"/>
        <v>0</v>
      </c>
      <c r="AZ47" s="5">
        <f t="shared" si="20"/>
        <v>0</v>
      </c>
      <c r="BA47" s="5">
        <f t="shared" si="20"/>
        <v>0</v>
      </c>
      <c r="BB47" s="5">
        <f t="shared" si="20"/>
        <v>0</v>
      </c>
      <c r="BC47" s="5">
        <f t="shared" si="17"/>
        <v>400</v>
      </c>
      <c r="BD47" s="35">
        <f t="shared" si="18"/>
        <v>0.2175</v>
      </c>
    </row>
    <row r="48" spans="1:56" ht="12.75">
      <c r="A48" s="16">
        <v>39417</v>
      </c>
      <c r="B48" s="5">
        <f t="shared" si="14"/>
        <v>0</v>
      </c>
      <c r="C48" s="5">
        <f t="shared" si="20"/>
        <v>0</v>
      </c>
      <c r="D48" s="5">
        <f t="shared" si="20"/>
        <v>0</v>
      </c>
      <c r="E48" s="5">
        <f t="shared" si="20"/>
        <v>0</v>
      </c>
      <c r="F48" s="5">
        <f t="shared" si="20"/>
        <v>0</v>
      </c>
      <c r="G48" s="5">
        <f t="shared" si="20"/>
        <v>0</v>
      </c>
      <c r="H48" s="5">
        <f t="shared" si="20"/>
        <v>0</v>
      </c>
      <c r="I48" s="5">
        <f t="shared" si="20"/>
        <v>0</v>
      </c>
      <c r="J48" s="5">
        <f t="shared" si="20"/>
        <v>0</v>
      </c>
      <c r="K48" s="5">
        <f t="shared" si="20"/>
        <v>0</v>
      </c>
      <c r="L48" s="5">
        <f t="shared" si="20"/>
        <v>0</v>
      </c>
      <c r="M48" s="5">
        <f t="shared" si="20"/>
        <v>0</v>
      </c>
      <c r="N48" s="5">
        <f t="shared" si="20"/>
        <v>0</v>
      </c>
      <c r="O48" s="5">
        <f t="shared" si="20"/>
        <v>0</v>
      </c>
      <c r="P48" s="5">
        <f t="shared" si="20"/>
        <v>0</v>
      </c>
      <c r="Q48" s="5">
        <f t="shared" si="20"/>
        <v>0</v>
      </c>
      <c r="R48" s="5">
        <f t="shared" si="20"/>
        <v>0</v>
      </c>
      <c r="S48" s="5">
        <f t="shared" si="20"/>
        <v>0</v>
      </c>
      <c r="T48" s="5">
        <f t="shared" si="20"/>
        <v>0</v>
      </c>
      <c r="U48" s="5">
        <f t="shared" si="20"/>
        <v>0</v>
      </c>
      <c r="V48" s="5">
        <f t="shared" si="20"/>
        <v>0</v>
      </c>
      <c r="W48" s="5">
        <f t="shared" si="20"/>
        <v>0</v>
      </c>
      <c r="X48" s="5">
        <f t="shared" si="20"/>
        <v>0</v>
      </c>
      <c r="Y48" s="5">
        <f t="shared" si="20"/>
        <v>0</v>
      </c>
      <c r="Z48" s="5">
        <f t="shared" si="20"/>
        <v>0</v>
      </c>
      <c r="AA48" s="5">
        <f t="shared" si="20"/>
        <v>0</v>
      </c>
      <c r="AB48" s="5">
        <f t="shared" si="20"/>
        <v>0</v>
      </c>
      <c r="AC48" s="5">
        <f t="shared" si="20"/>
        <v>0</v>
      </c>
      <c r="AD48" s="5">
        <f t="shared" si="20"/>
        <v>0</v>
      </c>
      <c r="AE48" s="5">
        <f t="shared" si="20"/>
        <v>0</v>
      </c>
      <c r="AF48" s="5">
        <f t="shared" si="20"/>
        <v>0</v>
      </c>
      <c r="AG48" s="5">
        <f t="shared" si="20"/>
        <v>0</v>
      </c>
      <c r="AH48" s="5">
        <f t="shared" si="20"/>
        <v>0</v>
      </c>
      <c r="AI48" s="5">
        <f t="shared" si="20"/>
        <v>0</v>
      </c>
      <c r="AJ48" s="5">
        <f t="shared" si="20"/>
        <v>0</v>
      </c>
      <c r="AK48" s="5">
        <f t="shared" si="20"/>
        <v>0</v>
      </c>
      <c r="AL48" s="5">
        <f t="shared" si="20"/>
        <v>0</v>
      </c>
      <c r="AM48" s="5">
        <f t="shared" si="20"/>
        <v>0</v>
      </c>
      <c r="AN48" s="5">
        <f t="shared" si="20"/>
        <v>0</v>
      </c>
      <c r="AO48" s="5">
        <f t="shared" si="20"/>
        <v>0</v>
      </c>
      <c r="AP48" s="5">
        <f t="shared" si="20"/>
        <v>0</v>
      </c>
      <c r="AQ48" s="5">
        <f t="shared" si="20"/>
        <v>0</v>
      </c>
      <c r="AR48" s="5">
        <f t="shared" si="20"/>
        <v>0</v>
      </c>
      <c r="AS48" s="5">
        <f t="shared" si="20"/>
        <v>0</v>
      </c>
      <c r="AT48" s="5">
        <f t="shared" si="20"/>
        <v>0</v>
      </c>
      <c r="AU48" s="5">
        <f t="shared" si="20"/>
        <v>0</v>
      </c>
      <c r="AV48" s="5">
        <f t="shared" si="20"/>
        <v>0</v>
      </c>
      <c r="AW48" s="5">
        <f t="shared" si="20"/>
        <v>0</v>
      </c>
      <c r="AX48" s="5">
        <f t="shared" si="20"/>
        <v>100</v>
      </c>
      <c r="AY48" s="5">
        <f t="shared" si="20"/>
        <v>98</v>
      </c>
      <c r="AZ48" s="5">
        <f t="shared" si="20"/>
        <v>100</v>
      </c>
      <c r="BA48" s="5">
        <f t="shared" si="20"/>
        <v>99</v>
      </c>
      <c r="BB48" s="5">
        <f t="shared" si="20"/>
        <v>104</v>
      </c>
      <c r="BC48" s="5">
        <f t="shared" si="17"/>
        <v>501</v>
      </c>
      <c r="BD48" s="35">
        <f t="shared" si="18"/>
        <v>0.2215568862275449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T76"/>
  <sheetViews>
    <sheetView zoomScale="75" zoomScaleNormal="75" workbookViewId="0" topLeftCell="A40">
      <selection activeCell="T56" sqref="T56:T64"/>
    </sheetView>
  </sheetViews>
  <sheetFormatPr defaultColWidth="9.140625" defaultRowHeight="12.75"/>
  <cols>
    <col min="4" max="4" width="2.8515625" style="0" customWidth="1"/>
    <col min="6" max="6" width="2.8515625" style="0" customWidth="1"/>
    <col min="8" max="8" width="2.8515625" style="0" customWidth="1"/>
    <col min="10" max="10" width="2.8515625" style="0" customWidth="1"/>
    <col min="12" max="12" width="2.8515625" style="0" customWidth="1"/>
    <col min="14" max="14" width="2.8515625" style="0" customWidth="1"/>
    <col min="16" max="16" width="2.8515625" style="0" customWidth="1"/>
    <col min="18" max="18" width="2.8515625" style="0" customWidth="1"/>
    <col min="20" max="20" width="2.8515625" style="0" customWidth="1"/>
  </cols>
  <sheetData>
    <row r="1" ht="12.75">
      <c r="A1" t="str">
        <f>'Absenteeism Data'!A1</f>
        <v>Absenteeism %</v>
      </c>
    </row>
    <row r="54" ht="20.25">
      <c r="A54" s="11" t="s">
        <v>7</v>
      </c>
    </row>
    <row r="55" spans="3:20" ht="12.75">
      <c r="C55" s="8">
        <f aca="true" t="shared" si="0" ref="C55:O55">E55-7</f>
        <v>39448</v>
      </c>
      <c r="D55" s="10"/>
      <c r="E55" s="8">
        <f t="shared" si="0"/>
        <v>39455</v>
      </c>
      <c r="F55" s="10"/>
      <c r="G55" s="8">
        <f t="shared" si="0"/>
        <v>39462</v>
      </c>
      <c r="H55" s="10"/>
      <c r="I55" s="8">
        <f t="shared" si="0"/>
        <v>39469</v>
      </c>
      <c r="J55" s="10"/>
      <c r="K55" s="8">
        <f t="shared" si="0"/>
        <v>39476</v>
      </c>
      <c r="L55" s="10"/>
      <c r="M55" s="8">
        <f t="shared" si="0"/>
        <v>39483</v>
      </c>
      <c r="N55" s="10"/>
      <c r="O55" s="8">
        <f t="shared" si="0"/>
        <v>39490</v>
      </c>
      <c r="P55" s="10"/>
      <c r="Q55" s="9">
        <f>S55-7</f>
        <v>39497</v>
      </c>
      <c r="R55" s="10"/>
      <c r="S55" s="9">
        <f>'Detailed Instructions'!C6</f>
        <v>39504</v>
      </c>
      <c r="T55" s="10"/>
    </row>
    <row r="56" spans="1:20" ht="12.75">
      <c r="A56" s="12" t="str">
        <f>'Absenteeism Data'!A10</f>
        <v>Excused - Dr's Slip</v>
      </c>
      <c r="B56" s="13"/>
      <c r="C56" s="7">
        <f>HLOOKUP(C$55,'Absenteeism Data'!$B$2:$BB$18,ROW()-47)</f>
        <v>7</v>
      </c>
      <c r="D56" s="7"/>
      <c r="E56" s="7">
        <f>HLOOKUP(E$55,'Absenteeism Data'!$B$2:$BB$18,ROW()-47)</f>
        <v>8</v>
      </c>
      <c r="F56" s="7"/>
      <c r="G56" s="7">
        <f>HLOOKUP(G$55,'Absenteeism Data'!$B$2:$BB$18,ROW()-47)</f>
        <v>10</v>
      </c>
      <c r="H56" s="7">
        <v>3</v>
      </c>
      <c r="I56" s="7">
        <f>HLOOKUP(I$55,'Absenteeism Data'!$B$2:$BB$18,ROW()-47)</f>
        <v>2</v>
      </c>
      <c r="J56" s="7"/>
      <c r="K56" s="7">
        <f>HLOOKUP(K$55,'Absenteeism Data'!$B$2:$BB$18,ROW()-47)</f>
        <v>29</v>
      </c>
      <c r="L56" s="7"/>
      <c r="M56" s="7">
        <f>HLOOKUP(M$55,'Absenteeism Data'!$B$2:$BB$18,ROW()-47)</f>
        <v>22</v>
      </c>
      <c r="N56" s="7"/>
      <c r="O56" s="7">
        <f>HLOOKUP(O$55,'Absenteeism Data'!$B$2:$BB$18,ROW()-47)</f>
        <v>25</v>
      </c>
      <c r="P56" s="7"/>
      <c r="Q56" s="7">
        <f>HLOOKUP(Q$55,'Absenteeism Data'!$B$2:$BB$18,ROW()-47)</f>
        <v>18</v>
      </c>
      <c r="R56" s="7"/>
      <c r="S56" s="7">
        <f>HLOOKUP(S$55,'Absenteeism Data'!$B$2:$BB$18,ROW()-47)</f>
        <v>10</v>
      </c>
      <c r="T56" s="67"/>
    </row>
    <row r="57" spans="1:20" ht="12.75">
      <c r="A57" s="12" t="str">
        <f>'Absenteeism Data'!A11</f>
        <v>Not Exused</v>
      </c>
      <c r="B57" s="13"/>
      <c r="C57" s="7">
        <f>HLOOKUP(C$55,'Absenteeism Data'!$B$2:$BB$18,ROW()-47)</f>
        <v>9</v>
      </c>
      <c r="D57" s="7">
        <v>1</v>
      </c>
      <c r="E57" s="7">
        <f>HLOOKUP(E$55,'Absenteeism Data'!$B$2:$BB$18,ROW()-47)</f>
        <v>0</v>
      </c>
      <c r="F57" s="7"/>
      <c r="G57" s="7">
        <f>HLOOKUP(G$55,'Absenteeism Data'!$B$2:$BB$18,ROW()-47)</f>
        <v>8</v>
      </c>
      <c r="H57" s="7"/>
      <c r="I57" s="7">
        <f>HLOOKUP(I$55,'Absenteeism Data'!$B$2:$BB$18,ROW()-47)</f>
        <v>2</v>
      </c>
      <c r="J57" s="7"/>
      <c r="K57" s="7">
        <f>HLOOKUP(K$55,'Absenteeism Data'!$B$2:$BB$18,ROW()-47)</f>
        <v>0</v>
      </c>
      <c r="L57" s="7"/>
      <c r="M57" s="7">
        <f>HLOOKUP(M$55,'Absenteeism Data'!$B$2:$BB$18,ROW()-47)</f>
        <v>5</v>
      </c>
      <c r="N57" s="7"/>
      <c r="O57" s="7">
        <f>HLOOKUP(O$55,'Absenteeism Data'!$B$2:$BB$18,ROW()-47)</f>
        <v>9</v>
      </c>
      <c r="P57" s="7"/>
      <c r="Q57" s="7">
        <f>HLOOKUP(Q$55,'Absenteeism Data'!$B$2:$BB$18,ROW()-47)</f>
        <v>2</v>
      </c>
      <c r="R57" s="7"/>
      <c r="S57" s="7">
        <f>HLOOKUP(S$55,'Absenteeism Data'!$B$2:$BB$18,ROW()-47)</f>
        <v>8</v>
      </c>
      <c r="T57" s="67"/>
    </row>
    <row r="58" spans="1:20" ht="25.5">
      <c r="A58" s="12" t="str">
        <f>'Absenteeism Data'!A12</f>
        <v>Exused - Advanced Approval</v>
      </c>
      <c r="B58" s="13"/>
      <c r="C58" s="7">
        <f>HLOOKUP(C$55,'Absenteeism Data'!$B$2:$BB$18,ROW()-47)</f>
        <v>6</v>
      </c>
      <c r="D58" s="7"/>
      <c r="E58" s="7">
        <f>HLOOKUP(E$55,'Absenteeism Data'!$B$2:$BB$18,ROW()-47)</f>
        <v>11</v>
      </c>
      <c r="F58" s="7">
        <v>2</v>
      </c>
      <c r="G58" s="7">
        <f>HLOOKUP(G$55,'Absenteeism Data'!$B$2:$BB$18,ROW()-47)</f>
        <v>21</v>
      </c>
      <c r="H58" s="7"/>
      <c r="I58" s="7">
        <f>HLOOKUP(I$55,'Absenteeism Data'!$B$2:$BB$18,ROW()-47)</f>
        <v>25</v>
      </c>
      <c r="J58" s="7"/>
      <c r="K58" s="7">
        <f>HLOOKUP(K$55,'Absenteeism Data'!$B$2:$BB$18,ROW()-47)</f>
        <v>0</v>
      </c>
      <c r="L58" s="7"/>
      <c r="M58" s="7">
        <f>HLOOKUP(M$55,'Absenteeism Data'!$B$2:$BB$18,ROW()-47)</f>
        <v>13</v>
      </c>
      <c r="N58" s="7"/>
      <c r="O58" s="7">
        <f>HLOOKUP(O$55,'Absenteeism Data'!$B$2:$BB$18,ROW()-47)</f>
        <v>10</v>
      </c>
      <c r="P58" s="7"/>
      <c r="Q58" s="7">
        <f>HLOOKUP(Q$55,'Absenteeism Data'!$B$2:$BB$18,ROW()-47)</f>
        <v>3</v>
      </c>
      <c r="R58" s="7"/>
      <c r="S58" s="7">
        <f>HLOOKUP(S$55,'Absenteeism Data'!$B$2:$BB$18,ROW()-47)</f>
        <v>6</v>
      </c>
      <c r="T58" s="67"/>
    </row>
    <row r="59" spans="1:20" ht="12.75">
      <c r="A59" s="12">
        <f>'Absenteeism Data'!A13</f>
        <v>0</v>
      </c>
      <c r="B59" s="13"/>
      <c r="C59" s="7">
        <f>HLOOKUP(C$55,'Absenteeism Data'!$B$2:$BB$18,ROW()-47)</f>
        <v>0</v>
      </c>
      <c r="D59" s="7"/>
      <c r="E59" s="7">
        <f>HLOOKUP(E$55,'Absenteeism Data'!$B$2:$BB$18,ROW()-47)</f>
        <v>0</v>
      </c>
      <c r="F59" s="7"/>
      <c r="G59" s="7">
        <f>HLOOKUP(G$55,'Absenteeism Data'!$B$2:$BB$18,ROW()-47)</f>
        <v>0</v>
      </c>
      <c r="H59" s="7"/>
      <c r="I59" s="7">
        <f>HLOOKUP(I$55,'Absenteeism Data'!$B$2:$BB$18,ROW()-47)</f>
        <v>0</v>
      </c>
      <c r="J59" s="7"/>
      <c r="K59" s="7">
        <f>HLOOKUP(K$55,'Absenteeism Data'!$B$2:$BB$18,ROW()-47)</f>
        <v>0</v>
      </c>
      <c r="L59" s="7"/>
      <c r="M59" s="7">
        <f>HLOOKUP(M$55,'Absenteeism Data'!$B$2:$BB$18,ROW()-47)</f>
        <v>0</v>
      </c>
      <c r="N59" s="7"/>
      <c r="O59" s="7">
        <f>HLOOKUP(O$55,'Absenteeism Data'!$B$2:$BB$18,ROW()-47)</f>
        <v>0</v>
      </c>
      <c r="P59" s="7"/>
      <c r="Q59" s="7">
        <f>HLOOKUP(Q$55,'Absenteeism Data'!$B$2:$BB$18,ROW()-47)</f>
        <v>0</v>
      </c>
      <c r="R59" s="7"/>
      <c r="S59" s="7">
        <f>HLOOKUP(S$55,'Absenteeism Data'!$B$2:$BB$18,ROW()-47)</f>
        <v>0</v>
      </c>
      <c r="T59" s="67"/>
    </row>
    <row r="60" spans="1:20" ht="12.75">
      <c r="A60" s="12">
        <f>'Absenteeism Data'!A14</f>
        <v>0</v>
      </c>
      <c r="B60" s="13"/>
      <c r="C60" s="7">
        <f>HLOOKUP(C$55,'Absenteeism Data'!$B$2:$BB$18,ROW()-47)</f>
        <v>0</v>
      </c>
      <c r="D60" s="7"/>
      <c r="E60" s="7">
        <f>HLOOKUP(E$55,'Absenteeism Data'!$B$2:$BB$18,ROW()-47)</f>
        <v>0</v>
      </c>
      <c r="F60" s="7"/>
      <c r="G60" s="7">
        <f>HLOOKUP(G$55,'Absenteeism Data'!$B$2:$BB$18,ROW()-47)</f>
        <v>0</v>
      </c>
      <c r="H60" s="7"/>
      <c r="I60" s="7">
        <f>HLOOKUP(I$55,'Absenteeism Data'!$B$2:$BB$18,ROW()-47)</f>
        <v>0</v>
      </c>
      <c r="J60" s="7"/>
      <c r="K60" s="7">
        <f>HLOOKUP(K$55,'Absenteeism Data'!$B$2:$BB$18,ROW()-47)</f>
        <v>0</v>
      </c>
      <c r="L60" s="7"/>
      <c r="M60" s="7">
        <f>HLOOKUP(M$55,'Absenteeism Data'!$B$2:$BB$18,ROW()-47)</f>
        <v>0</v>
      </c>
      <c r="N60" s="7"/>
      <c r="O60" s="7">
        <f>HLOOKUP(O$55,'Absenteeism Data'!$B$2:$BB$18,ROW()-47)</f>
        <v>0</v>
      </c>
      <c r="P60" s="7"/>
      <c r="Q60" s="7">
        <f>HLOOKUP(Q$55,'Absenteeism Data'!$B$2:$BB$18,ROW()-47)</f>
        <v>0</v>
      </c>
      <c r="R60" s="7"/>
      <c r="S60" s="7">
        <f>HLOOKUP(S$55,'Absenteeism Data'!$B$2:$BB$18,ROW()-47)</f>
        <v>0</v>
      </c>
      <c r="T60" s="67"/>
    </row>
    <row r="61" spans="1:20" ht="12.75">
      <c r="A61" s="12">
        <f>'Absenteeism Data'!A15</f>
        <v>0</v>
      </c>
      <c r="B61" s="13"/>
      <c r="C61" s="7">
        <f>HLOOKUP(C$55,'Absenteeism Data'!$B$2:$BB$18,ROW()-47)</f>
        <v>0</v>
      </c>
      <c r="D61" s="7"/>
      <c r="E61" s="7">
        <f>HLOOKUP(E$55,'Absenteeism Data'!$B$2:$BB$18,ROW()-47)</f>
        <v>0</v>
      </c>
      <c r="F61" s="7"/>
      <c r="G61" s="7">
        <f>HLOOKUP(G$55,'Absenteeism Data'!$B$2:$BB$18,ROW()-47)</f>
        <v>0</v>
      </c>
      <c r="H61" s="7"/>
      <c r="I61" s="7">
        <f>HLOOKUP(I$55,'Absenteeism Data'!$B$2:$BB$18,ROW()-47)</f>
        <v>0</v>
      </c>
      <c r="J61" s="7"/>
      <c r="K61" s="7">
        <f>HLOOKUP(K$55,'Absenteeism Data'!$B$2:$BB$18,ROW()-47)</f>
        <v>0</v>
      </c>
      <c r="L61" s="7"/>
      <c r="M61" s="7">
        <f>HLOOKUP(M$55,'Absenteeism Data'!$B$2:$BB$18,ROW()-47)</f>
        <v>0</v>
      </c>
      <c r="N61" s="7"/>
      <c r="O61" s="7">
        <f>HLOOKUP(O$55,'Absenteeism Data'!$B$2:$BB$18,ROW()-47)</f>
        <v>0</v>
      </c>
      <c r="P61" s="7"/>
      <c r="Q61" s="7">
        <f>HLOOKUP(Q$55,'Absenteeism Data'!$B$2:$BB$18,ROW()-47)</f>
        <v>0</v>
      </c>
      <c r="R61" s="7"/>
      <c r="S61" s="7">
        <f>HLOOKUP(S$55,'Absenteeism Data'!$B$2:$BB$18,ROW()-47)</f>
        <v>0</v>
      </c>
      <c r="T61" s="67"/>
    </row>
    <row r="62" spans="1:20" ht="12.75">
      <c r="A62" s="12">
        <f>'Absenteeism Data'!A16</f>
        <v>0</v>
      </c>
      <c r="B62" s="13"/>
      <c r="C62" s="7">
        <f>HLOOKUP(C$55,'Absenteeism Data'!$B$2:$BB$18,ROW()-47)</f>
        <v>0</v>
      </c>
      <c r="D62" s="7"/>
      <c r="E62" s="7">
        <f>HLOOKUP(E$55,'Absenteeism Data'!$B$2:$BB$18,ROW()-47)</f>
        <v>0</v>
      </c>
      <c r="F62" s="7"/>
      <c r="G62" s="7">
        <f>HLOOKUP(G$55,'Absenteeism Data'!$B$2:$BB$18,ROW()-47)</f>
        <v>0</v>
      </c>
      <c r="H62" s="7"/>
      <c r="I62" s="7">
        <f>HLOOKUP(I$55,'Absenteeism Data'!$B$2:$BB$18,ROW()-47)</f>
        <v>0</v>
      </c>
      <c r="J62" s="7"/>
      <c r="K62" s="7">
        <f>HLOOKUP(K$55,'Absenteeism Data'!$B$2:$BB$18,ROW()-47)</f>
        <v>0</v>
      </c>
      <c r="L62" s="7"/>
      <c r="M62" s="7">
        <f>HLOOKUP(M$55,'Absenteeism Data'!$B$2:$BB$18,ROW()-47)</f>
        <v>0</v>
      </c>
      <c r="N62" s="7"/>
      <c r="O62" s="7">
        <f>HLOOKUP(O$55,'Absenteeism Data'!$B$2:$BB$18,ROW()-47)</f>
        <v>0</v>
      </c>
      <c r="P62" s="7"/>
      <c r="Q62" s="7">
        <f>HLOOKUP(Q$55,'Absenteeism Data'!$B$2:$BB$18,ROW()-47)</f>
        <v>0</v>
      </c>
      <c r="R62" s="7"/>
      <c r="S62" s="7">
        <f>HLOOKUP(S$55,'Absenteeism Data'!$B$2:$BB$18,ROW()-47)</f>
        <v>0</v>
      </c>
      <c r="T62" s="67"/>
    </row>
    <row r="63" spans="1:20" ht="12.75">
      <c r="A63" s="12">
        <f>'Absenteeism Data'!A17</f>
        <v>0</v>
      </c>
      <c r="B63" s="13"/>
      <c r="C63" s="7">
        <f>HLOOKUP(C$55,'Absenteeism Data'!$B$2:$BB$18,ROW()-47)</f>
        <v>0</v>
      </c>
      <c r="D63" s="7"/>
      <c r="E63" s="7">
        <f>HLOOKUP(E$55,'Absenteeism Data'!$B$2:$BB$18,ROW()-47)</f>
        <v>0</v>
      </c>
      <c r="F63" s="7"/>
      <c r="G63" s="7">
        <f>HLOOKUP(G$55,'Absenteeism Data'!$B$2:$BB$18,ROW()-47)</f>
        <v>0</v>
      </c>
      <c r="H63" s="7"/>
      <c r="I63" s="7">
        <f>HLOOKUP(I$55,'Absenteeism Data'!$B$2:$BB$18,ROW()-47)</f>
        <v>0</v>
      </c>
      <c r="J63" s="7"/>
      <c r="K63" s="7">
        <f>HLOOKUP(K$55,'Absenteeism Data'!$B$2:$BB$18,ROW()-47)</f>
        <v>0</v>
      </c>
      <c r="L63" s="7"/>
      <c r="M63" s="7">
        <f>HLOOKUP(M$55,'Absenteeism Data'!$B$2:$BB$18,ROW()-47)</f>
        <v>0</v>
      </c>
      <c r="N63" s="7"/>
      <c r="O63" s="7">
        <f>HLOOKUP(O$55,'Absenteeism Data'!$B$2:$BB$18,ROW()-47)</f>
        <v>0</v>
      </c>
      <c r="P63" s="7"/>
      <c r="Q63" s="7">
        <f>HLOOKUP(Q$55,'Absenteeism Data'!$B$2:$BB$18,ROW()-47)</f>
        <v>0</v>
      </c>
      <c r="R63" s="7"/>
      <c r="S63" s="7">
        <f>HLOOKUP(S$55,'Absenteeism Data'!$B$2:$BB$18,ROW()-47)</f>
        <v>0</v>
      </c>
      <c r="T63" s="67"/>
    </row>
    <row r="64" spans="1:20" ht="12.75">
      <c r="A64" s="12" t="str">
        <f>'Absenteeism Data'!A18</f>
        <v>Misc</v>
      </c>
      <c r="B64" s="13"/>
      <c r="C64" s="7">
        <f>HLOOKUP(C$55,'Absenteeism Data'!$B$2:$BB$18,ROW()-47)</f>
        <v>0</v>
      </c>
      <c r="D64" s="7"/>
      <c r="E64" s="7">
        <f>HLOOKUP(E$55,'Absenteeism Data'!$B$2:$BB$18,ROW()-47)</f>
        <v>0</v>
      </c>
      <c r="F64" s="7"/>
      <c r="G64" s="7">
        <f>HLOOKUP(G$55,'Absenteeism Data'!$B$2:$BB$18,ROW()-47)</f>
        <v>0</v>
      </c>
      <c r="H64" s="7"/>
      <c r="I64" s="7">
        <f>HLOOKUP(I$55,'Absenteeism Data'!$B$2:$BB$18,ROW()-47)</f>
        <v>0</v>
      </c>
      <c r="J64" s="7"/>
      <c r="K64" s="7">
        <f>HLOOKUP(K$55,'Absenteeism Data'!$B$2:$BB$18,ROW()-47)</f>
        <v>0</v>
      </c>
      <c r="L64" s="7"/>
      <c r="M64" s="7">
        <f>HLOOKUP(M$55,'Absenteeism Data'!$B$2:$BB$18,ROW()-47)</f>
        <v>0</v>
      </c>
      <c r="N64" s="7"/>
      <c r="O64" s="7">
        <f>HLOOKUP(O$55,'Absenteeism Data'!$B$2:$BB$18,ROW()-47)</f>
        <v>0</v>
      </c>
      <c r="P64" s="7"/>
      <c r="Q64" s="7">
        <f>HLOOKUP(Q$55,'Absenteeism Data'!$B$2:$BB$18,ROW()-47)</f>
        <v>0</v>
      </c>
      <c r="R64" s="7"/>
      <c r="S64" s="7">
        <f>HLOOKUP(S$55,'Absenteeism Data'!$B$2:$BB$18,ROW()-47)</f>
        <v>0</v>
      </c>
      <c r="T64" s="67"/>
    </row>
    <row r="66" spans="1:3" ht="20.25">
      <c r="A66" s="83" t="s">
        <v>1</v>
      </c>
      <c r="B66" s="84"/>
      <c r="C66" s="84"/>
    </row>
    <row r="67" spans="1:14" s="2" customFormat="1" ht="20.25">
      <c r="A67" s="14" t="s">
        <v>2</v>
      </c>
      <c r="B67" s="85" t="s">
        <v>6</v>
      </c>
      <c r="C67" s="86"/>
      <c r="D67" s="86"/>
      <c r="E67" s="86"/>
      <c r="F67" s="88" t="s">
        <v>3</v>
      </c>
      <c r="G67" s="88"/>
      <c r="H67" s="88"/>
      <c r="I67" s="89" t="s">
        <v>4</v>
      </c>
      <c r="J67" s="89"/>
      <c r="K67" s="89"/>
      <c r="L67" s="89" t="s">
        <v>5</v>
      </c>
      <c r="M67" s="89"/>
      <c r="N67" s="89"/>
    </row>
    <row r="68" spans="1:14" ht="29.25" customHeight="1">
      <c r="A68" s="15">
        <v>1</v>
      </c>
      <c r="B68" s="87"/>
      <c r="C68" s="87"/>
      <c r="D68" s="87"/>
      <c r="E68" s="87"/>
      <c r="F68" s="87"/>
      <c r="G68" s="87"/>
      <c r="H68" s="87"/>
      <c r="I68" s="91"/>
      <c r="J68" s="92"/>
      <c r="K68" s="93"/>
      <c r="L68" s="90"/>
      <c r="M68" s="87"/>
      <c r="N68" s="87"/>
    </row>
    <row r="69" spans="1:14" ht="28.5" customHeight="1">
      <c r="A69" s="15">
        <v>2</v>
      </c>
      <c r="B69" s="87"/>
      <c r="C69" s="87"/>
      <c r="D69" s="87"/>
      <c r="E69" s="87"/>
      <c r="F69" s="87"/>
      <c r="G69" s="87"/>
      <c r="H69" s="87"/>
      <c r="I69" s="91"/>
      <c r="J69" s="92"/>
      <c r="K69" s="93"/>
      <c r="L69" s="90"/>
      <c r="M69" s="87"/>
      <c r="N69" s="87"/>
    </row>
    <row r="70" spans="1:14" ht="27" customHeight="1">
      <c r="A70" s="15">
        <v>3</v>
      </c>
      <c r="B70" s="87"/>
      <c r="C70" s="87"/>
      <c r="D70" s="87"/>
      <c r="E70" s="87"/>
      <c r="F70" s="87"/>
      <c r="G70" s="87"/>
      <c r="H70" s="87"/>
      <c r="I70" s="91"/>
      <c r="J70" s="92"/>
      <c r="K70" s="93"/>
      <c r="L70" s="90"/>
      <c r="M70" s="87"/>
      <c r="N70" s="87"/>
    </row>
    <row r="71" ht="15.75">
      <c r="A71" s="14"/>
    </row>
    <row r="72" ht="15.75">
      <c r="A72" s="14"/>
    </row>
    <row r="73" ht="12.75">
      <c r="A73" s="5"/>
    </row>
    <row r="74" ht="12.75">
      <c r="A74" s="5"/>
    </row>
    <row r="75" ht="12.75">
      <c r="A75" s="5"/>
    </row>
    <row r="76" ht="12.75">
      <c r="A76" s="5"/>
    </row>
  </sheetData>
  <mergeCells count="17">
    <mergeCell ref="B70:E70"/>
    <mergeCell ref="F70:H70"/>
    <mergeCell ref="I70:K70"/>
    <mergeCell ref="L70:N70"/>
    <mergeCell ref="B69:E69"/>
    <mergeCell ref="F69:H69"/>
    <mergeCell ref="I69:K69"/>
    <mergeCell ref="L69:N69"/>
    <mergeCell ref="I67:K67"/>
    <mergeCell ref="L67:N67"/>
    <mergeCell ref="L68:N68"/>
    <mergeCell ref="I68:K68"/>
    <mergeCell ref="A66:C66"/>
    <mergeCell ref="B67:E67"/>
    <mergeCell ref="B68:E68"/>
    <mergeCell ref="F67:H67"/>
    <mergeCell ref="F68:H68"/>
  </mergeCells>
  <conditionalFormatting sqref="A54:B64 C54:T54">
    <cfRule type="cellIs" priority="1" dxfId="3" operator="equal" stopIfTrue="1">
      <formula>0</formula>
    </cfRule>
  </conditionalFormatting>
  <conditionalFormatting sqref="C56:T64">
    <cfRule type="cellIs" priority="2" dxfId="3" operator="equal" stopIfTrue="1">
      <formula>0</formula>
    </cfRule>
    <cfRule type="expression" priority="3" dxfId="4" stopIfTrue="1">
      <formula>ERROR.TYPE(C56)=7</formula>
    </cfRule>
  </conditionalFormatting>
  <printOptions horizontalCentered="1" verticalCentered="1"/>
  <pageMargins left="0.36" right="0.31" top="0.38" bottom="0.47" header="0.35" footer="0.5"/>
  <pageSetup fitToHeight="1" fitToWidth="1" horizontalDpi="300" verticalDpi="300" orientation="portrait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BD48"/>
  <sheetViews>
    <sheetView zoomScale="75" zoomScaleNormal="75" workbookViewId="0" topLeftCell="A1">
      <selection activeCell="B4" sqref="B4"/>
    </sheetView>
  </sheetViews>
  <sheetFormatPr defaultColWidth="9.140625" defaultRowHeight="12.75"/>
  <cols>
    <col min="1" max="1" width="16.28125" style="1" customWidth="1"/>
    <col min="2" max="16384" width="9.140625" style="5" customWidth="1"/>
  </cols>
  <sheetData>
    <row r="1" spans="1:2" ht="12.75">
      <c r="A1" s="1" t="str">
        <f>Scorecard!B3</f>
        <v>Turnover %</v>
      </c>
      <c r="B1" s="5" t="s">
        <v>35</v>
      </c>
    </row>
    <row r="2" spans="1:54" s="4" customFormat="1" ht="12.75">
      <c r="A2" s="1"/>
      <c r="B2" s="46">
        <f>'Detailed Instructions'!$C$5</f>
        <v>39448</v>
      </c>
      <c r="C2" s="3">
        <f aca="true" t="shared" si="0" ref="C2:AH2">B2+7</f>
        <v>39455</v>
      </c>
      <c r="D2" s="3">
        <f t="shared" si="0"/>
        <v>39462</v>
      </c>
      <c r="E2" s="3">
        <f t="shared" si="0"/>
        <v>39469</v>
      </c>
      <c r="F2" s="3">
        <f t="shared" si="0"/>
        <v>39476</v>
      </c>
      <c r="G2" s="3">
        <f t="shared" si="0"/>
        <v>39483</v>
      </c>
      <c r="H2" s="3">
        <f t="shared" si="0"/>
        <v>39490</v>
      </c>
      <c r="I2" s="3">
        <f t="shared" si="0"/>
        <v>39497</v>
      </c>
      <c r="J2" s="3">
        <f t="shared" si="0"/>
        <v>39504</v>
      </c>
      <c r="K2" s="3">
        <f t="shared" si="0"/>
        <v>39511</v>
      </c>
      <c r="L2" s="3">
        <f t="shared" si="0"/>
        <v>39518</v>
      </c>
      <c r="M2" s="3">
        <f t="shared" si="0"/>
        <v>39525</v>
      </c>
      <c r="N2" s="3">
        <f t="shared" si="0"/>
        <v>39532</v>
      </c>
      <c r="O2" s="3">
        <f t="shared" si="0"/>
        <v>39539</v>
      </c>
      <c r="P2" s="3">
        <f t="shared" si="0"/>
        <v>39546</v>
      </c>
      <c r="Q2" s="3">
        <f t="shared" si="0"/>
        <v>39553</v>
      </c>
      <c r="R2" s="3">
        <f t="shared" si="0"/>
        <v>39560</v>
      </c>
      <c r="S2" s="3">
        <f t="shared" si="0"/>
        <v>39567</v>
      </c>
      <c r="T2" s="3">
        <f t="shared" si="0"/>
        <v>39574</v>
      </c>
      <c r="U2" s="3">
        <f t="shared" si="0"/>
        <v>39581</v>
      </c>
      <c r="V2" s="3">
        <f t="shared" si="0"/>
        <v>39588</v>
      </c>
      <c r="W2" s="3">
        <f t="shared" si="0"/>
        <v>39595</v>
      </c>
      <c r="X2" s="3">
        <f t="shared" si="0"/>
        <v>39602</v>
      </c>
      <c r="Y2" s="3">
        <f t="shared" si="0"/>
        <v>39609</v>
      </c>
      <c r="Z2" s="3">
        <f t="shared" si="0"/>
        <v>39616</v>
      </c>
      <c r="AA2" s="3">
        <f t="shared" si="0"/>
        <v>39623</v>
      </c>
      <c r="AB2" s="3">
        <f t="shared" si="0"/>
        <v>39630</v>
      </c>
      <c r="AC2" s="3">
        <f t="shared" si="0"/>
        <v>39637</v>
      </c>
      <c r="AD2" s="3">
        <f t="shared" si="0"/>
        <v>39644</v>
      </c>
      <c r="AE2" s="3">
        <f t="shared" si="0"/>
        <v>39651</v>
      </c>
      <c r="AF2" s="3">
        <f t="shared" si="0"/>
        <v>39658</v>
      </c>
      <c r="AG2" s="3">
        <f t="shared" si="0"/>
        <v>39665</v>
      </c>
      <c r="AH2" s="3">
        <f t="shared" si="0"/>
        <v>39672</v>
      </c>
      <c r="AI2" s="3">
        <f aca="true" t="shared" si="1" ref="AI2:BB2">AH2+7</f>
        <v>39679</v>
      </c>
      <c r="AJ2" s="3">
        <f t="shared" si="1"/>
        <v>39686</v>
      </c>
      <c r="AK2" s="3">
        <f t="shared" si="1"/>
        <v>39693</v>
      </c>
      <c r="AL2" s="3">
        <f t="shared" si="1"/>
        <v>39700</v>
      </c>
      <c r="AM2" s="3">
        <f t="shared" si="1"/>
        <v>39707</v>
      </c>
      <c r="AN2" s="3">
        <f t="shared" si="1"/>
        <v>39714</v>
      </c>
      <c r="AO2" s="3">
        <f t="shared" si="1"/>
        <v>39721</v>
      </c>
      <c r="AP2" s="3">
        <f t="shared" si="1"/>
        <v>39728</v>
      </c>
      <c r="AQ2" s="3">
        <f t="shared" si="1"/>
        <v>39735</v>
      </c>
      <c r="AR2" s="3">
        <f t="shared" si="1"/>
        <v>39742</v>
      </c>
      <c r="AS2" s="3">
        <f t="shared" si="1"/>
        <v>39749</v>
      </c>
      <c r="AT2" s="3">
        <f t="shared" si="1"/>
        <v>39756</v>
      </c>
      <c r="AU2" s="3">
        <f t="shared" si="1"/>
        <v>39763</v>
      </c>
      <c r="AV2" s="3">
        <f t="shared" si="1"/>
        <v>39770</v>
      </c>
      <c r="AW2" s="3">
        <f t="shared" si="1"/>
        <v>39777</v>
      </c>
      <c r="AX2" s="3">
        <f t="shared" si="1"/>
        <v>39784</v>
      </c>
      <c r="AY2" s="3">
        <f t="shared" si="1"/>
        <v>39791</v>
      </c>
      <c r="AZ2" s="3">
        <f t="shared" si="1"/>
        <v>39798</v>
      </c>
      <c r="BA2" s="3">
        <f t="shared" si="1"/>
        <v>39805</v>
      </c>
      <c r="BB2" s="3">
        <f t="shared" si="1"/>
        <v>39812</v>
      </c>
    </row>
    <row r="3" spans="1:54" ht="25.5">
      <c r="A3" s="1" t="s">
        <v>44</v>
      </c>
      <c r="B3" s="45">
        <v>100</v>
      </c>
      <c r="C3" s="45">
        <v>100</v>
      </c>
      <c r="D3" s="45">
        <v>103</v>
      </c>
      <c r="E3" s="45">
        <v>99</v>
      </c>
      <c r="F3" s="45">
        <v>100</v>
      </c>
      <c r="G3" s="45">
        <v>98</v>
      </c>
      <c r="H3" s="45">
        <v>98</v>
      </c>
      <c r="I3" s="45">
        <v>103</v>
      </c>
      <c r="J3" s="45">
        <v>102</v>
      </c>
      <c r="K3" s="45">
        <v>96</v>
      </c>
      <c r="L3" s="45">
        <v>96</v>
      </c>
      <c r="M3" s="45">
        <v>100</v>
      </c>
      <c r="N3" s="45">
        <v>103</v>
      </c>
      <c r="O3" s="45">
        <v>101</v>
      </c>
      <c r="P3" s="45">
        <v>104</v>
      </c>
      <c r="Q3" s="45">
        <v>97</v>
      </c>
      <c r="R3" s="45">
        <v>100</v>
      </c>
      <c r="S3" s="45">
        <v>96</v>
      </c>
      <c r="T3" s="45">
        <v>96</v>
      </c>
      <c r="U3" s="45">
        <v>96</v>
      </c>
      <c r="V3" s="45">
        <v>98</v>
      </c>
      <c r="W3" s="45">
        <v>104</v>
      </c>
      <c r="X3" s="45">
        <v>97</v>
      </c>
      <c r="Y3" s="45">
        <v>97</v>
      </c>
      <c r="Z3" s="45">
        <v>101</v>
      </c>
      <c r="AA3" s="45">
        <v>99</v>
      </c>
      <c r="AB3" s="45">
        <v>98</v>
      </c>
      <c r="AC3" s="45">
        <v>97</v>
      </c>
      <c r="AD3" s="45">
        <v>99</v>
      </c>
      <c r="AE3" s="45">
        <v>101</v>
      </c>
      <c r="AF3" s="45">
        <v>104</v>
      </c>
      <c r="AG3" s="45">
        <v>96</v>
      </c>
      <c r="AH3" s="45">
        <v>101</v>
      </c>
      <c r="AI3" s="45">
        <v>97</v>
      </c>
      <c r="AJ3" s="45">
        <v>102</v>
      </c>
      <c r="AK3" s="45">
        <v>102</v>
      </c>
      <c r="AL3" s="45">
        <v>105</v>
      </c>
      <c r="AM3" s="45">
        <v>103</v>
      </c>
      <c r="AN3" s="45">
        <v>98</v>
      </c>
      <c r="AO3" s="45">
        <v>100</v>
      </c>
      <c r="AP3" s="45">
        <v>104</v>
      </c>
      <c r="AQ3" s="45">
        <v>101</v>
      </c>
      <c r="AR3" s="45">
        <v>99</v>
      </c>
      <c r="AS3" s="45">
        <v>99</v>
      </c>
      <c r="AT3" s="45">
        <v>104</v>
      </c>
      <c r="AU3" s="45">
        <v>99</v>
      </c>
      <c r="AV3" s="45">
        <v>99</v>
      </c>
      <c r="AW3" s="45">
        <v>98</v>
      </c>
      <c r="AX3" s="45">
        <v>100</v>
      </c>
      <c r="AY3" s="45">
        <v>98</v>
      </c>
      <c r="AZ3" s="45">
        <v>100</v>
      </c>
      <c r="BA3" s="45">
        <v>99</v>
      </c>
      <c r="BB3" s="45">
        <v>104</v>
      </c>
    </row>
    <row r="4" spans="1:54" ht="12.75">
      <c r="A4" s="1" t="s">
        <v>45</v>
      </c>
      <c r="B4" s="45">
        <f>SUM(B10:B18)</f>
        <v>22</v>
      </c>
      <c r="C4" s="45">
        <f aca="true" t="shared" si="2" ref="C4:BB4">SUM(C10:C18)</f>
        <v>19</v>
      </c>
      <c r="D4" s="45">
        <f t="shared" si="2"/>
        <v>39</v>
      </c>
      <c r="E4" s="45">
        <f t="shared" si="2"/>
        <v>30</v>
      </c>
      <c r="F4" s="45">
        <f t="shared" si="2"/>
        <v>30</v>
      </c>
      <c r="G4" s="45">
        <f t="shared" si="2"/>
        <v>40</v>
      </c>
      <c r="H4" s="45">
        <f t="shared" si="2"/>
        <v>45</v>
      </c>
      <c r="I4" s="45">
        <f t="shared" si="2"/>
        <v>24</v>
      </c>
      <c r="J4" s="45">
        <f t="shared" si="2"/>
        <v>27</v>
      </c>
      <c r="K4" s="45">
        <f t="shared" si="2"/>
        <v>35</v>
      </c>
      <c r="L4" s="45">
        <f t="shared" si="2"/>
        <v>31</v>
      </c>
      <c r="M4" s="45">
        <f t="shared" si="2"/>
        <v>17</v>
      </c>
      <c r="N4" s="45">
        <f t="shared" si="2"/>
        <v>46</v>
      </c>
      <c r="O4" s="45">
        <f t="shared" si="2"/>
        <v>25</v>
      </c>
      <c r="P4" s="45">
        <f t="shared" si="2"/>
        <v>36</v>
      </c>
      <c r="Q4" s="45">
        <f t="shared" si="2"/>
        <v>46</v>
      </c>
      <c r="R4" s="45">
        <f t="shared" si="2"/>
        <v>3</v>
      </c>
      <c r="S4" s="45">
        <f t="shared" si="2"/>
        <v>27</v>
      </c>
      <c r="T4" s="45">
        <f t="shared" si="2"/>
        <v>6</v>
      </c>
      <c r="U4" s="45">
        <f t="shared" si="2"/>
        <v>16</v>
      </c>
      <c r="V4" s="45">
        <f t="shared" si="2"/>
        <v>1</v>
      </c>
      <c r="W4" s="45">
        <f t="shared" si="2"/>
        <v>22</v>
      </c>
      <c r="X4" s="45">
        <f t="shared" si="2"/>
        <v>25</v>
      </c>
      <c r="Y4" s="45">
        <f t="shared" si="2"/>
        <v>35</v>
      </c>
      <c r="Z4" s="45">
        <f t="shared" si="2"/>
        <v>28</v>
      </c>
      <c r="AA4" s="45">
        <f t="shared" si="2"/>
        <v>26</v>
      </c>
      <c r="AB4" s="45">
        <f t="shared" si="2"/>
        <v>10</v>
      </c>
      <c r="AC4" s="45">
        <f t="shared" si="2"/>
        <v>33</v>
      </c>
      <c r="AD4" s="45">
        <f t="shared" si="2"/>
        <v>41</v>
      </c>
      <c r="AE4" s="45">
        <f t="shared" si="2"/>
        <v>46</v>
      </c>
      <c r="AF4" s="45">
        <f t="shared" si="2"/>
        <v>25</v>
      </c>
      <c r="AG4" s="45">
        <f t="shared" si="2"/>
        <v>32</v>
      </c>
      <c r="AH4" s="45">
        <f t="shared" si="2"/>
        <v>20</v>
      </c>
      <c r="AI4" s="45">
        <f t="shared" si="2"/>
        <v>27</v>
      </c>
      <c r="AJ4" s="45">
        <f t="shared" si="2"/>
        <v>1</v>
      </c>
      <c r="AK4" s="45">
        <f t="shared" si="2"/>
        <v>27</v>
      </c>
      <c r="AL4" s="45">
        <f t="shared" si="2"/>
        <v>32</v>
      </c>
      <c r="AM4" s="45">
        <f t="shared" si="2"/>
        <v>4</v>
      </c>
      <c r="AN4" s="45">
        <f t="shared" si="2"/>
        <v>25</v>
      </c>
      <c r="AO4" s="45">
        <f t="shared" si="2"/>
        <v>33</v>
      </c>
      <c r="AP4" s="45">
        <f t="shared" si="2"/>
        <v>42</v>
      </c>
      <c r="AQ4" s="45">
        <f t="shared" si="2"/>
        <v>48</v>
      </c>
      <c r="AR4" s="45">
        <f t="shared" si="2"/>
        <v>22</v>
      </c>
      <c r="AS4" s="45">
        <f t="shared" si="2"/>
        <v>20</v>
      </c>
      <c r="AT4" s="45">
        <f t="shared" si="2"/>
        <v>39</v>
      </c>
      <c r="AU4" s="45">
        <f t="shared" si="2"/>
        <v>8</v>
      </c>
      <c r="AV4" s="45">
        <f t="shared" si="2"/>
        <v>30</v>
      </c>
      <c r="AW4" s="45">
        <f t="shared" si="2"/>
        <v>26</v>
      </c>
      <c r="AX4" s="45">
        <f t="shared" si="2"/>
        <v>23</v>
      </c>
      <c r="AY4" s="45">
        <f t="shared" si="2"/>
        <v>19</v>
      </c>
      <c r="AZ4" s="45">
        <f t="shared" si="2"/>
        <v>31</v>
      </c>
      <c r="BA4" s="45">
        <f t="shared" si="2"/>
        <v>13</v>
      </c>
      <c r="BB4" s="45">
        <f t="shared" si="2"/>
        <v>35</v>
      </c>
    </row>
    <row r="5" spans="1:54" ht="12.75">
      <c r="A5" s="1" t="s">
        <v>9</v>
      </c>
      <c r="B5" s="5">
        <f aca="true" t="shared" si="3" ref="B5:AG5">B4/B3</f>
        <v>0.22</v>
      </c>
      <c r="C5" s="5">
        <f t="shared" si="3"/>
        <v>0.19</v>
      </c>
      <c r="D5" s="5">
        <f t="shared" si="3"/>
        <v>0.3786407766990291</v>
      </c>
      <c r="E5" s="5">
        <f t="shared" si="3"/>
        <v>0.30303030303030304</v>
      </c>
      <c r="F5" s="5">
        <f t="shared" si="3"/>
        <v>0.3</v>
      </c>
      <c r="G5" s="5">
        <f t="shared" si="3"/>
        <v>0.40816326530612246</v>
      </c>
      <c r="H5" s="5">
        <f t="shared" si="3"/>
        <v>0.45918367346938777</v>
      </c>
      <c r="I5" s="5">
        <f t="shared" si="3"/>
        <v>0.23300970873786409</v>
      </c>
      <c r="J5" s="5">
        <f t="shared" si="3"/>
        <v>0.2647058823529412</v>
      </c>
      <c r="K5" s="5">
        <f t="shared" si="3"/>
        <v>0.3645833333333333</v>
      </c>
      <c r="L5" s="5">
        <f t="shared" si="3"/>
        <v>0.3229166666666667</v>
      </c>
      <c r="M5" s="5">
        <f t="shared" si="3"/>
        <v>0.17</v>
      </c>
      <c r="N5" s="5">
        <f t="shared" si="3"/>
        <v>0.44660194174757284</v>
      </c>
      <c r="O5" s="5">
        <f t="shared" si="3"/>
        <v>0.24752475247524752</v>
      </c>
      <c r="P5" s="5">
        <f t="shared" si="3"/>
        <v>0.34615384615384615</v>
      </c>
      <c r="Q5" s="5">
        <f t="shared" si="3"/>
        <v>0.4742268041237113</v>
      </c>
      <c r="R5" s="5">
        <f t="shared" si="3"/>
        <v>0.03</v>
      </c>
      <c r="S5" s="5">
        <f t="shared" si="3"/>
        <v>0.28125</v>
      </c>
      <c r="T5" s="5">
        <f t="shared" si="3"/>
        <v>0.0625</v>
      </c>
      <c r="U5" s="5">
        <f t="shared" si="3"/>
        <v>0.16666666666666666</v>
      </c>
      <c r="V5" s="5">
        <f t="shared" si="3"/>
        <v>0.01020408163265306</v>
      </c>
      <c r="W5" s="5">
        <f t="shared" si="3"/>
        <v>0.21153846153846154</v>
      </c>
      <c r="X5" s="5">
        <f t="shared" si="3"/>
        <v>0.25773195876288657</v>
      </c>
      <c r="Y5" s="5">
        <f t="shared" si="3"/>
        <v>0.36082474226804123</v>
      </c>
      <c r="Z5" s="5">
        <f t="shared" si="3"/>
        <v>0.27722772277227725</v>
      </c>
      <c r="AA5" s="5">
        <f t="shared" si="3"/>
        <v>0.26262626262626265</v>
      </c>
      <c r="AB5" s="5">
        <f t="shared" si="3"/>
        <v>0.10204081632653061</v>
      </c>
      <c r="AC5" s="5">
        <f t="shared" si="3"/>
        <v>0.3402061855670103</v>
      </c>
      <c r="AD5" s="5">
        <f t="shared" si="3"/>
        <v>0.41414141414141414</v>
      </c>
      <c r="AE5" s="5">
        <f t="shared" si="3"/>
        <v>0.45544554455445546</v>
      </c>
      <c r="AF5" s="5">
        <f t="shared" si="3"/>
        <v>0.2403846153846154</v>
      </c>
      <c r="AG5" s="5">
        <f t="shared" si="3"/>
        <v>0.3333333333333333</v>
      </c>
      <c r="AH5" s="5">
        <f aca="true" t="shared" si="4" ref="AH5:BB5">AH4/AH3</f>
        <v>0.19801980198019803</v>
      </c>
      <c r="AI5" s="5">
        <f t="shared" si="4"/>
        <v>0.27835051546391754</v>
      </c>
      <c r="AJ5" s="5">
        <f t="shared" si="4"/>
        <v>0.00980392156862745</v>
      </c>
      <c r="AK5" s="5">
        <f t="shared" si="4"/>
        <v>0.2647058823529412</v>
      </c>
      <c r="AL5" s="5">
        <f t="shared" si="4"/>
        <v>0.3047619047619048</v>
      </c>
      <c r="AM5" s="5">
        <f t="shared" si="4"/>
        <v>0.038834951456310676</v>
      </c>
      <c r="AN5" s="5">
        <f t="shared" si="4"/>
        <v>0.25510204081632654</v>
      </c>
      <c r="AO5" s="5">
        <f t="shared" si="4"/>
        <v>0.33</v>
      </c>
      <c r="AP5" s="5">
        <f t="shared" si="4"/>
        <v>0.40384615384615385</v>
      </c>
      <c r="AQ5" s="5">
        <f t="shared" si="4"/>
        <v>0.4752475247524752</v>
      </c>
      <c r="AR5" s="5">
        <f t="shared" si="4"/>
        <v>0.2222222222222222</v>
      </c>
      <c r="AS5" s="5">
        <f t="shared" si="4"/>
        <v>0.20202020202020202</v>
      </c>
      <c r="AT5" s="5">
        <f t="shared" si="4"/>
        <v>0.375</v>
      </c>
      <c r="AU5" s="5">
        <f t="shared" si="4"/>
        <v>0.08080808080808081</v>
      </c>
      <c r="AV5" s="5">
        <f t="shared" si="4"/>
        <v>0.30303030303030304</v>
      </c>
      <c r="AW5" s="5">
        <f t="shared" si="4"/>
        <v>0.2653061224489796</v>
      </c>
      <c r="AX5" s="5">
        <f t="shared" si="4"/>
        <v>0.23</v>
      </c>
      <c r="AY5" s="5">
        <f t="shared" si="4"/>
        <v>0.19387755102040816</v>
      </c>
      <c r="AZ5" s="5">
        <f t="shared" si="4"/>
        <v>0.31</v>
      </c>
      <c r="BA5" s="5">
        <f t="shared" si="4"/>
        <v>0.13131313131313133</v>
      </c>
      <c r="BB5" s="5">
        <f t="shared" si="4"/>
        <v>0.33653846153846156</v>
      </c>
    </row>
    <row r="7" spans="1:54" ht="12.75">
      <c r="A7" s="1" t="s">
        <v>46</v>
      </c>
      <c r="B7" s="5">
        <f>HLOOKUP(MONTH($B2),Scorecard!$D$27:$O$46,3)</f>
        <v>0.03</v>
      </c>
      <c r="C7" s="5">
        <f>HLOOKUP(MONTH($B2),Scorecard!$D$27:$O$46,3)</f>
        <v>0.03</v>
      </c>
      <c r="D7" s="5">
        <f>HLOOKUP(MONTH($B2),Scorecard!$D$27:$O$46,3)</f>
        <v>0.03</v>
      </c>
      <c r="E7" s="5">
        <f>HLOOKUP(MONTH($B2),Scorecard!$D$27:$O$46,3)</f>
        <v>0.03</v>
      </c>
      <c r="F7" s="5">
        <f>HLOOKUP(MONTH($B2),Scorecard!$D$27:$O$46,3)</f>
        <v>0.03</v>
      </c>
      <c r="G7" s="5">
        <f>HLOOKUP(MONTH($B2),Scorecard!$D$27:$O$46,3)</f>
        <v>0.03</v>
      </c>
      <c r="H7" s="5">
        <f>HLOOKUP(MONTH($B2),Scorecard!$D$27:$O$46,3)</f>
        <v>0.03</v>
      </c>
      <c r="I7" s="5">
        <f>HLOOKUP(MONTH($B2),Scorecard!$D$27:$O$46,3)</f>
        <v>0.03</v>
      </c>
      <c r="J7" s="5">
        <f>HLOOKUP(MONTH($B2),Scorecard!$D$27:$O$46,3)</f>
        <v>0.03</v>
      </c>
      <c r="K7" s="5">
        <f>HLOOKUP(MONTH($B2),Scorecard!$D$27:$O$46,3)</f>
        <v>0.03</v>
      </c>
      <c r="L7" s="5">
        <f>HLOOKUP(MONTH($B2),Scorecard!$D$27:$O$46,3)</f>
        <v>0.03</v>
      </c>
      <c r="M7" s="5">
        <f>HLOOKUP(MONTH($B2),Scorecard!$D$27:$O$46,3)</f>
        <v>0.03</v>
      </c>
      <c r="N7" s="5">
        <f>HLOOKUP(MONTH($B2),Scorecard!$D$27:$O$46,3)</f>
        <v>0.03</v>
      </c>
      <c r="O7" s="5">
        <f>HLOOKUP(MONTH($B2),Scorecard!$D$27:$O$46,3)</f>
        <v>0.03</v>
      </c>
      <c r="P7" s="5">
        <f>HLOOKUP(MONTH($B2),Scorecard!$D$27:$O$46,3)</f>
        <v>0.03</v>
      </c>
      <c r="Q7" s="5">
        <f>HLOOKUP(MONTH($B2),Scorecard!$D$27:$O$46,3)</f>
        <v>0.03</v>
      </c>
      <c r="R7" s="5">
        <f>HLOOKUP(MONTH($B2),Scorecard!$D$27:$O$46,3)</f>
        <v>0.03</v>
      </c>
      <c r="S7" s="5">
        <f>HLOOKUP(MONTH($B2),Scorecard!$D$27:$O$46,3)</f>
        <v>0.03</v>
      </c>
      <c r="T7" s="5">
        <f>HLOOKUP(MONTH($B2),Scorecard!$D$27:$O$46,3)</f>
        <v>0.03</v>
      </c>
      <c r="U7" s="5">
        <f>HLOOKUP(MONTH($B2),Scorecard!$D$27:$O$46,3)</f>
        <v>0.03</v>
      </c>
      <c r="V7" s="5">
        <f>HLOOKUP(MONTH($B2),Scorecard!$D$27:$O$46,3)</f>
        <v>0.03</v>
      </c>
      <c r="W7" s="5">
        <f>HLOOKUP(MONTH($B2),Scorecard!$D$27:$O$46,3)</f>
        <v>0.03</v>
      </c>
      <c r="X7" s="5">
        <f>HLOOKUP(MONTH($B2),Scorecard!$D$27:$O$46,3)</f>
        <v>0.03</v>
      </c>
      <c r="Y7" s="5">
        <f>HLOOKUP(MONTH($B2),Scorecard!$D$27:$O$46,3)</f>
        <v>0.03</v>
      </c>
      <c r="Z7" s="5">
        <f>HLOOKUP(MONTH($B2),Scorecard!$D$27:$O$46,3)</f>
        <v>0.03</v>
      </c>
      <c r="AA7" s="5">
        <f>HLOOKUP(MONTH($B2),Scorecard!$D$27:$O$46,3)</f>
        <v>0.03</v>
      </c>
      <c r="AB7" s="5">
        <f>HLOOKUP(MONTH($B2),Scorecard!$D$27:$O$46,3)</f>
        <v>0.03</v>
      </c>
      <c r="AC7" s="5">
        <f>HLOOKUP(MONTH($B2),Scorecard!$D$27:$O$46,3)</f>
        <v>0.03</v>
      </c>
      <c r="AD7" s="5">
        <f>HLOOKUP(MONTH($B2),Scorecard!$D$27:$O$46,3)</f>
        <v>0.03</v>
      </c>
      <c r="AE7" s="5">
        <f>HLOOKUP(MONTH($B2),Scorecard!$D$27:$O$46,3)</f>
        <v>0.03</v>
      </c>
      <c r="AF7" s="5">
        <f>HLOOKUP(MONTH($B2),Scorecard!$D$27:$O$46,3)</f>
        <v>0.03</v>
      </c>
      <c r="AG7" s="5">
        <f>HLOOKUP(MONTH($B2),Scorecard!$D$27:$O$46,3)</f>
        <v>0.03</v>
      </c>
      <c r="AH7" s="5">
        <f>HLOOKUP(MONTH($B2),Scorecard!$D$27:$O$46,3)</f>
        <v>0.03</v>
      </c>
      <c r="AI7" s="5">
        <f>HLOOKUP(MONTH($B2),Scorecard!$D$27:$O$46,3)</f>
        <v>0.03</v>
      </c>
      <c r="AJ7" s="5">
        <f>HLOOKUP(MONTH($B2),Scorecard!$D$27:$O$46,3)</f>
        <v>0.03</v>
      </c>
      <c r="AK7" s="5">
        <f>HLOOKUP(MONTH($B2),Scorecard!$D$27:$O$46,3)</f>
        <v>0.03</v>
      </c>
      <c r="AL7" s="5">
        <f>HLOOKUP(MONTH($B2),Scorecard!$D$27:$O$46,3)</f>
        <v>0.03</v>
      </c>
      <c r="AM7" s="5">
        <f>HLOOKUP(MONTH($B2),Scorecard!$D$27:$O$46,3)</f>
        <v>0.03</v>
      </c>
      <c r="AN7" s="5">
        <f>HLOOKUP(MONTH($B2),Scorecard!$D$27:$O$46,3)</f>
        <v>0.03</v>
      </c>
      <c r="AO7" s="5">
        <f>HLOOKUP(MONTH($B2),Scorecard!$D$27:$O$46,3)</f>
        <v>0.03</v>
      </c>
      <c r="AP7" s="5">
        <f>HLOOKUP(MONTH($B2),Scorecard!$D$27:$O$46,3)</f>
        <v>0.03</v>
      </c>
      <c r="AQ7" s="5">
        <f>HLOOKUP(MONTH($B2),Scorecard!$D$27:$O$46,3)</f>
        <v>0.03</v>
      </c>
      <c r="AR7" s="5">
        <f>HLOOKUP(MONTH($B2),Scorecard!$D$27:$O$46,3)</f>
        <v>0.03</v>
      </c>
      <c r="AS7" s="5">
        <f>HLOOKUP(MONTH($B2),Scorecard!$D$27:$O$46,3)</f>
        <v>0.03</v>
      </c>
      <c r="AT7" s="5">
        <f>HLOOKUP(MONTH($B2),Scorecard!$D$27:$O$46,3)</f>
        <v>0.03</v>
      </c>
      <c r="AU7" s="5">
        <f>HLOOKUP(MONTH($B2),Scorecard!$D$27:$O$46,3)</f>
        <v>0.03</v>
      </c>
      <c r="AV7" s="5">
        <f>HLOOKUP(MONTH($B2),Scorecard!$D$27:$O$46,3)</f>
        <v>0.03</v>
      </c>
      <c r="AW7" s="5">
        <f>HLOOKUP(MONTH($B2),Scorecard!$D$27:$O$46,3)</f>
        <v>0.03</v>
      </c>
      <c r="AX7" s="5">
        <f>HLOOKUP(MONTH($B2),Scorecard!$D$27:$O$46,3)</f>
        <v>0.03</v>
      </c>
      <c r="AY7" s="5">
        <f>HLOOKUP(MONTH($B2),Scorecard!$D$27:$O$46,3)</f>
        <v>0.03</v>
      </c>
      <c r="AZ7" s="5">
        <f>HLOOKUP(MONTH($B2),Scorecard!$D$27:$O$46,3)</f>
        <v>0.03</v>
      </c>
      <c r="BA7" s="5">
        <f>HLOOKUP(MONTH($B2),Scorecard!$D$27:$O$46,3)</f>
        <v>0.03</v>
      </c>
      <c r="BB7" s="5">
        <f>HLOOKUP(MONTH($B2),Scorecard!$D$27:$O$46,3)</f>
        <v>0.03</v>
      </c>
    </row>
    <row r="10" spans="1:54" ht="12.75">
      <c r="A10" s="6" t="s">
        <v>40</v>
      </c>
      <c r="B10" s="45">
        <v>7</v>
      </c>
      <c r="C10" s="45">
        <v>8</v>
      </c>
      <c r="D10" s="45">
        <v>10</v>
      </c>
      <c r="E10" s="45">
        <v>2</v>
      </c>
      <c r="F10" s="45">
        <v>29</v>
      </c>
      <c r="G10" s="45">
        <v>22</v>
      </c>
      <c r="H10" s="45">
        <v>25</v>
      </c>
      <c r="I10" s="45">
        <v>18</v>
      </c>
      <c r="J10" s="45">
        <v>10</v>
      </c>
      <c r="K10" s="45">
        <v>15</v>
      </c>
      <c r="L10" s="45">
        <v>23</v>
      </c>
      <c r="M10" s="45">
        <v>1</v>
      </c>
      <c r="N10" s="45">
        <v>39</v>
      </c>
      <c r="O10" s="45">
        <v>1</v>
      </c>
      <c r="P10" s="45">
        <v>33</v>
      </c>
      <c r="Q10" s="45">
        <v>32</v>
      </c>
      <c r="R10" s="45">
        <v>1</v>
      </c>
      <c r="S10" s="45">
        <v>26</v>
      </c>
      <c r="T10" s="45">
        <v>5</v>
      </c>
      <c r="U10" s="45">
        <v>1</v>
      </c>
      <c r="V10" s="45">
        <v>0</v>
      </c>
      <c r="W10" s="45">
        <v>7</v>
      </c>
      <c r="X10" s="45">
        <v>17</v>
      </c>
      <c r="Y10" s="45">
        <v>5</v>
      </c>
      <c r="Z10" s="45">
        <v>24</v>
      </c>
      <c r="AA10" s="45">
        <v>0</v>
      </c>
      <c r="AB10" s="45">
        <v>7</v>
      </c>
      <c r="AC10" s="45">
        <v>26</v>
      </c>
      <c r="AD10" s="45">
        <v>26</v>
      </c>
      <c r="AE10" s="45">
        <v>31</v>
      </c>
      <c r="AF10" s="45">
        <v>11</v>
      </c>
      <c r="AG10" s="45">
        <v>31</v>
      </c>
      <c r="AH10" s="45">
        <v>18</v>
      </c>
      <c r="AI10" s="45">
        <v>16</v>
      </c>
      <c r="AJ10" s="45">
        <v>0</v>
      </c>
      <c r="AK10" s="45">
        <v>7</v>
      </c>
      <c r="AL10" s="45">
        <v>25</v>
      </c>
      <c r="AM10" s="45">
        <v>2</v>
      </c>
      <c r="AN10" s="45">
        <v>24</v>
      </c>
      <c r="AO10" s="45">
        <v>1</v>
      </c>
      <c r="AP10" s="45">
        <v>9</v>
      </c>
      <c r="AQ10" s="45">
        <v>8</v>
      </c>
      <c r="AR10" s="45">
        <v>8</v>
      </c>
      <c r="AS10" s="45">
        <v>16</v>
      </c>
      <c r="AT10" s="45">
        <v>5</v>
      </c>
      <c r="AU10" s="45">
        <v>7</v>
      </c>
      <c r="AV10" s="45">
        <v>3</v>
      </c>
      <c r="AW10" s="45">
        <v>19</v>
      </c>
      <c r="AX10" s="45">
        <v>23</v>
      </c>
      <c r="AY10" s="45">
        <v>3</v>
      </c>
      <c r="AZ10" s="45">
        <v>9</v>
      </c>
      <c r="BA10" s="45">
        <v>7</v>
      </c>
      <c r="BB10" s="45">
        <v>4</v>
      </c>
    </row>
    <row r="11" spans="1:54" ht="12.75">
      <c r="A11" s="6" t="s">
        <v>41</v>
      </c>
      <c r="B11" s="45">
        <v>9</v>
      </c>
      <c r="C11" s="45">
        <v>0</v>
      </c>
      <c r="D11" s="45">
        <v>8</v>
      </c>
      <c r="E11" s="45">
        <v>2</v>
      </c>
      <c r="F11" s="45">
        <v>0</v>
      </c>
      <c r="G11" s="45">
        <v>5</v>
      </c>
      <c r="H11" s="45">
        <v>9</v>
      </c>
      <c r="I11" s="45">
        <v>2</v>
      </c>
      <c r="J11" s="45">
        <v>8</v>
      </c>
      <c r="K11" s="45">
        <v>15</v>
      </c>
      <c r="L11" s="45">
        <v>3</v>
      </c>
      <c r="M11" s="45">
        <v>1</v>
      </c>
      <c r="N11" s="45">
        <v>2</v>
      </c>
      <c r="O11" s="45">
        <v>4</v>
      </c>
      <c r="P11" s="45">
        <v>0</v>
      </c>
      <c r="Q11" s="45">
        <v>8</v>
      </c>
      <c r="R11" s="45">
        <v>0</v>
      </c>
      <c r="S11" s="45">
        <v>1</v>
      </c>
      <c r="T11" s="45">
        <v>0</v>
      </c>
      <c r="U11" s="45">
        <v>2</v>
      </c>
      <c r="V11" s="45">
        <v>0</v>
      </c>
      <c r="W11" s="45">
        <v>2</v>
      </c>
      <c r="X11" s="45">
        <v>3</v>
      </c>
      <c r="Y11" s="45">
        <v>19</v>
      </c>
      <c r="Z11" s="45">
        <v>0</v>
      </c>
      <c r="AA11" s="45">
        <v>2</v>
      </c>
      <c r="AB11" s="45">
        <v>0</v>
      </c>
      <c r="AC11" s="45">
        <v>1</v>
      </c>
      <c r="AD11" s="45">
        <v>10</v>
      </c>
      <c r="AE11" s="45">
        <v>3</v>
      </c>
      <c r="AF11" s="45">
        <v>8</v>
      </c>
      <c r="AG11" s="45">
        <v>0</v>
      </c>
      <c r="AH11" s="45">
        <v>1</v>
      </c>
      <c r="AI11" s="45">
        <v>1</v>
      </c>
      <c r="AJ11" s="45">
        <v>0</v>
      </c>
      <c r="AK11" s="45">
        <v>3</v>
      </c>
      <c r="AL11" s="45">
        <v>2</v>
      </c>
      <c r="AM11" s="45">
        <v>1</v>
      </c>
      <c r="AN11" s="45">
        <v>0</v>
      </c>
      <c r="AO11" s="45">
        <v>2</v>
      </c>
      <c r="AP11" s="45">
        <v>3</v>
      </c>
      <c r="AQ11" s="45">
        <v>1</v>
      </c>
      <c r="AR11" s="45">
        <v>0</v>
      </c>
      <c r="AS11" s="45">
        <v>2</v>
      </c>
      <c r="AT11" s="45">
        <v>18</v>
      </c>
      <c r="AU11" s="45">
        <v>0</v>
      </c>
      <c r="AV11" s="45">
        <v>0</v>
      </c>
      <c r="AW11" s="45">
        <v>0</v>
      </c>
      <c r="AX11" s="45">
        <v>0</v>
      </c>
      <c r="AY11" s="45">
        <v>3</v>
      </c>
      <c r="AZ11" s="45">
        <v>3</v>
      </c>
      <c r="BA11" s="45">
        <v>0</v>
      </c>
      <c r="BB11" s="45">
        <v>1</v>
      </c>
    </row>
    <row r="12" spans="1:54" ht="25.5">
      <c r="A12" s="6" t="s">
        <v>42</v>
      </c>
      <c r="B12" s="45">
        <v>0</v>
      </c>
      <c r="C12" s="45">
        <v>11</v>
      </c>
      <c r="D12" s="45">
        <v>21</v>
      </c>
      <c r="E12" s="45">
        <v>25</v>
      </c>
      <c r="F12" s="45">
        <v>0</v>
      </c>
      <c r="G12" s="45">
        <v>13</v>
      </c>
      <c r="H12" s="45">
        <v>10</v>
      </c>
      <c r="I12" s="45">
        <v>3</v>
      </c>
      <c r="J12" s="45">
        <v>6</v>
      </c>
      <c r="K12" s="45">
        <v>5</v>
      </c>
      <c r="L12" s="45">
        <v>4</v>
      </c>
      <c r="M12" s="45">
        <v>3</v>
      </c>
      <c r="N12" s="45">
        <v>4</v>
      </c>
      <c r="O12" s="45">
        <v>13</v>
      </c>
      <c r="P12" s="45">
        <v>3</v>
      </c>
      <c r="Q12" s="45">
        <v>4</v>
      </c>
      <c r="R12" s="45">
        <v>2</v>
      </c>
      <c r="S12" s="45">
        <v>0</v>
      </c>
      <c r="T12" s="45">
        <v>1</v>
      </c>
      <c r="U12" s="45">
        <v>12</v>
      </c>
      <c r="V12" s="45">
        <v>1</v>
      </c>
      <c r="W12" s="45">
        <v>13</v>
      </c>
      <c r="X12" s="45">
        <v>5</v>
      </c>
      <c r="Y12" s="45">
        <v>0</v>
      </c>
      <c r="Z12" s="45">
        <v>2</v>
      </c>
      <c r="AA12" s="45">
        <v>24</v>
      </c>
      <c r="AB12" s="45">
        <v>3</v>
      </c>
      <c r="AC12" s="45">
        <v>6</v>
      </c>
      <c r="AD12" s="45">
        <v>4</v>
      </c>
      <c r="AE12" s="45">
        <v>11</v>
      </c>
      <c r="AF12" s="45">
        <v>6</v>
      </c>
      <c r="AG12" s="45">
        <v>1</v>
      </c>
      <c r="AH12" s="45">
        <v>1</v>
      </c>
      <c r="AI12" s="45">
        <v>8</v>
      </c>
      <c r="AJ12" s="45">
        <v>1</v>
      </c>
      <c r="AK12" s="45">
        <v>12</v>
      </c>
      <c r="AL12" s="45">
        <v>4</v>
      </c>
      <c r="AM12" s="45">
        <v>1</v>
      </c>
      <c r="AN12" s="45">
        <v>1</v>
      </c>
      <c r="AO12" s="45">
        <v>30</v>
      </c>
      <c r="AP12" s="45">
        <v>30</v>
      </c>
      <c r="AQ12" s="45">
        <v>39</v>
      </c>
      <c r="AR12" s="45">
        <v>5</v>
      </c>
      <c r="AS12" s="45">
        <v>0</v>
      </c>
      <c r="AT12" s="45">
        <v>2</v>
      </c>
      <c r="AU12" s="45">
        <v>1</v>
      </c>
      <c r="AV12" s="45">
        <v>25</v>
      </c>
      <c r="AW12" s="45">
        <v>7</v>
      </c>
      <c r="AX12" s="45">
        <v>0</v>
      </c>
      <c r="AY12" s="45">
        <v>8</v>
      </c>
      <c r="AZ12" s="45">
        <v>15</v>
      </c>
      <c r="BA12" s="45">
        <v>5</v>
      </c>
      <c r="BB12" s="45">
        <v>30</v>
      </c>
    </row>
    <row r="13" spans="1:54" ht="25.5">
      <c r="A13" s="6" t="s">
        <v>43</v>
      </c>
      <c r="B13" s="45">
        <v>6</v>
      </c>
      <c r="C13" s="45">
        <v>0</v>
      </c>
      <c r="D13" s="45">
        <v>0</v>
      </c>
      <c r="E13" s="45">
        <v>1</v>
      </c>
      <c r="F13" s="45">
        <v>1</v>
      </c>
      <c r="G13" s="45">
        <v>0</v>
      </c>
      <c r="H13" s="45">
        <v>1</v>
      </c>
      <c r="I13" s="45">
        <v>1</v>
      </c>
      <c r="J13" s="45">
        <v>3</v>
      </c>
      <c r="K13" s="45">
        <v>0</v>
      </c>
      <c r="L13" s="45">
        <v>1</v>
      </c>
      <c r="M13" s="45">
        <v>12</v>
      </c>
      <c r="N13" s="45">
        <v>1</v>
      </c>
      <c r="O13" s="45">
        <v>7</v>
      </c>
      <c r="P13" s="45">
        <v>0</v>
      </c>
      <c r="Q13" s="45">
        <v>2</v>
      </c>
      <c r="R13" s="45">
        <v>0</v>
      </c>
      <c r="S13" s="45">
        <v>0</v>
      </c>
      <c r="T13" s="45">
        <v>0</v>
      </c>
      <c r="U13" s="45">
        <v>1</v>
      </c>
      <c r="V13" s="45">
        <v>0</v>
      </c>
      <c r="W13" s="45">
        <v>0</v>
      </c>
      <c r="X13" s="45">
        <v>0</v>
      </c>
      <c r="Y13" s="45">
        <v>11</v>
      </c>
      <c r="Z13" s="45">
        <v>2</v>
      </c>
      <c r="AA13" s="45">
        <v>0</v>
      </c>
      <c r="AB13" s="45">
        <v>0</v>
      </c>
      <c r="AC13" s="45">
        <v>0</v>
      </c>
      <c r="AD13" s="45">
        <v>1</v>
      </c>
      <c r="AE13" s="45">
        <v>1</v>
      </c>
      <c r="AF13" s="45">
        <v>0</v>
      </c>
      <c r="AG13" s="45">
        <v>0</v>
      </c>
      <c r="AH13" s="45">
        <v>0</v>
      </c>
      <c r="AI13" s="45">
        <v>2</v>
      </c>
      <c r="AJ13" s="45">
        <v>0</v>
      </c>
      <c r="AK13" s="45">
        <v>5</v>
      </c>
      <c r="AL13" s="45">
        <v>1</v>
      </c>
      <c r="AM13" s="45">
        <v>0</v>
      </c>
      <c r="AN13" s="45">
        <v>0</v>
      </c>
      <c r="AO13" s="45">
        <v>0</v>
      </c>
      <c r="AP13" s="45">
        <v>0</v>
      </c>
      <c r="AQ13" s="45">
        <v>0</v>
      </c>
      <c r="AR13" s="45">
        <v>9</v>
      </c>
      <c r="AS13" s="45">
        <v>2</v>
      </c>
      <c r="AT13" s="45">
        <v>14</v>
      </c>
      <c r="AU13" s="45">
        <v>0</v>
      </c>
      <c r="AV13" s="45">
        <v>2</v>
      </c>
      <c r="AW13" s="45">
        <v>0</v>
      </c>
      <c r="AX13" s="45">
        <v>0</v>
      </c>
      <c r="AY13" s="45">
        <v>5</v>
      </c>
      <c r="AZ13" s="45">
        <v>4</v>
      </c>
      <c r="BA13" s="45">
        <v>1</v>
      </c>
      <c r="BB13" s="45">
        <v>0</v>
      </c>
    </row>
    <row r="14" spans="1:54" ht="12.75">
      <c r="A14" s="6"/>
      <c r="B14" s="45">
        <v>0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G14" s="45">
        <v>0</v>
      </c>
      <c r="AH14" s="45">
        <v>0</v>
      </c>
      <c r="AI14" s="45">
        <v>0</v>
      </c>
      <c r="AJ14" s="45">
        <v>0</v>
      </c>
      <c r="AK14" s="45">
        <v>0</v>
      </c>
      <c r="AL14" s="45">
        <v>0</v>
      </c>
      <c r="AM14" s="45">
        <v>0</v>
      </c>
      <c r="AN14" s="45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5">
        <v>0</v>
      </c>
      <c r="AV14" s="45">
        <v>0</v>
      </c>
      <c r="AW14" s="45">
        <v>0</v>
      </c>
      <c r="AX14" s="45">
        <v>0</v>
      </c>
      <c r="AY14" s="45">
        <v>0</v>
      </c>
      <c r="AZ14" s="45">
        <v>0</v>
      </c>
      <c r="BA14" s="45">
        <v>0</v>
      </c>
      <c r="BB14" s="45">
        <v>0</v>
      </c>
    </row>
    <row r="15" spans="1:54" ht="12.75">
      <c r="A15" s="6"/>
      <c r="B15" s="45">
        <v>0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  <c r="AM15" s="45">
        <v>0</v>
      </c>
      <c r="AN15" s="45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5">
        <v>0</v>
      </c>
      <c r="AV15" s="45">
        <v>0</v>
      </c>
      <c r="AW15" s="45">
        <v>0</v>
      </c>
      <c r="AX15" s="45">
        <v>0</v>
      </c>
      <c r="AY15" s="45">
        <v>0</v>
      </c>
      <c r="AZ15" s="45">
        <v>0</v>
      </c>
      <c r="BA15" s="45">
        <v>0</v>
      </c>
      <c r="BB15" s="45">
        <v>0</v>
      </c>
    </row>
    <row r="16" spans="1:54" ht="12.75">
      <c r="A16" s="6"/>
      <c r="B16" s="45">
        <v>0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5">
        <v>0</v>
      </c>
      <c r="AI16" s="45">
        <v>0</v>
      </c>
      <c r="AJ16" s="45">
        <v>0</v>
      </c>
      <c r="AK16" s="45">
        <v>0</v>
      </c>
      <c r="AL16" s="45">
        <v>0</v>
      </c>
      <c r="AM16" s="45">
        <v>0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5">
        <v>0</v>
      </c>
      <c r="AT16" s="45">
        <v>0</v>
      </c>
      <c r="AU16" s="45">
        <v>0</v>
      </c>
      <c r="AV16" s="45">
        <v>0</v>
      </c>
      <c r="AW16" s="45">
        <v>0</v>
      </c>
      <c r="AX16" s="45">
        <v>0</v>
      </c>
      <c r="AY16" s="45">
        <v>0</v>
      </c>
      <c r="AZ16" s="45">
        <v>0</v>
      </c>
      <c r="BA16" s="45">
        <v>0</v>
      </c>
      <c r="BB16" s="45">
        <v>0</v>
      </c>
    </row>
    <row r="17" spans="1:54" ht="12.75">
      <c r="A17" s="6"/>
      <c r="B17" s="45">
        <v>0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5">
        <v>0</v>
      </c>
      <c r="AV17" s="45">
        <v>0</v>
      </c>
      <c r="AW17" s="45">
        <v>0</v>
      </c>
      <c r="AX17" s="45">
        <v>0</v>
      </c>
      <c r="AY17" s="45">
        <v>0</v>
      </c>
      <c r="AZ17" s="45">
        <v>0</v>
      </c>
      <c r="BA17" s="45">
        <v>0</v>
      </c>
      <c r="BB17" s="45">
        <v>0</v>
      </c>
    </row>
    <row r="18" spans="1:54" ht="12.75">
      <c r="A18" s="6"/>
      <c r="B18" s="45">
        <v>0</v>
      </c>
      <c r="C18" s="45">
        <v>0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5">
        <v>0</v>
      </c>
      <c r="AI18" s="45">
        <v>0</v>
      </c>
      <c r="AJ18" s="45">
        <v>0</v>
      </c>
      <c r="AK18" s="45">
        <v>0</v>
      </c>
      <c r="AL18" s="45">
        <v>0</v>
      </c>
      <c r="AM18" s="45">
        <v>0</v>
      </c>
      <c r="AN18" s="45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5">
        <v>0</v>
      </c>
      <c r="AV18" s="45">
        <v>0</v>
      </c>
      <c r="AW18" s="45">
        <v>0</v>
      </c>
      <c r="AX18" s="45">
        <v>0</v>
      </c>
      <c r="AY18" s="45">
        <v>0</v>
      </c>
      <c r="AZ18" s="45">
        <v>0</v>
      </c>
      <c r="BA18" s="45">
        <v>0</v>
      </c>
      <c r="BB18" s="45">
        <v>0</v>
      </c>
    </row>
    <row r="20" spans="1:54" ht="12.75">
      <c r="A20" s="1" t="s">
        <v>45</v>
      </c>
      <c r="B20" s="5">
        <f aca="true" t="shared" si="5" ref="B20:AG20">B4</f>
        <v>22</v>
      </c>
      <c r="C20" s="5">
        <f t="shared" si="5"/>
        <v>19</v>
      </c>
      <c r="D20" s="5">
        <f t="shared" si="5"/>
        <v>39</v>
      </c>
      <c r="E20" s="5">
        <f t="shared" si="5"/>
        <v>30</v>
      </c>
      <c r="F20" s="5">
        <f t="shared" si="5"/>
        <v>30</v>
      </c>
      <c r="G20" s="5">
        <f t="shared" si="5"/>
        <v>40</v>
      </c>
      <c r="H20" s="5">
        <f t="shared" si="5"/>
        <v>45</v>
      </c>
      <c r="I20" s="5">
        <f t="shared" si="5"/>
        <v>24</v>
      </c>
      <c r="J20" s="5">
        <f t="shared" si="5"/>
        <v>27</v>
      </c>
      <c r="K20" s="5">
        <f t="shared" si="5"/>
        <v>35</v>
      </c>
      <c r="L20" s="5">
        <f t="shared" si="5"/>
        <v>31</v>
      </c>
      <c r="M20" s="5">
        <f t="shared" si="5"/>
        <v>17</v>
      </c>
      <c r="N20" s="5">
        <f t="shared" si="5"/>
        <v>46</v>
      </c>
      <c r="O20" s="5">
        <f t="shared" si="5"/>
        <v>25</v>
      </c>
      <c r="P20" s="5">
        <f t="shared" si="5"/>
        <v>36</v>
      </c>
      <c r="Q20" s="5">
        <f t="shared" si="5"/>
        <v>46</v>
      </c>
      <c r="R20" s="5">
        <f t="shared" si="5"/>
        <v>3</v>
      </c>
      <c r="S20" s="5">
        <f t="shared" si="5"/>
        <v>27</v>
      </c>
      <c r="T20" s="5">
        <f t="shared" si="5"/>
        <v>6</v>
      </c>
      <c r="U20" s="5">
        <f t="shared" si="5"/>
        <v>16</v>
      </c>
      <c r="V20" s="5">
        <f t="shared" si="5"/>
        <v>1</v>
      </c>
      <c r="W20" s="5">
        <f t="shared" si="5"/>
        <v>22</v>
      </c>
      <c r="X20" s="5">
        <f t="shared" si="5"/>
        <v>25</v>
      </c>
      <c r="Y20" s="5">
        <f t="shared" si="5"/>
        <v>35</v>
      </c>
      <c r="Z20" s="5">
        <f t="shared" si="5"/>
        <v>28</v>
      </c>
      <c r="AA20" s="5">
        <f t="shared" si="5"/>
        <v>26</v>
      </c>
      <c r="AB20" s="5">
        <f t="shared" si="5"/>
        <v>10</v>
      </c>
      <c r="AC20" s="5">
        <f t="shared" si="5"/>
        <v>33</v>
      </c>
      <c r="AD20" s="5">
        <f t="shared" si="5"/>
        <v>41</v>
      </c>
      <c r="AE20" s="5">
        <f t="shared" si="5"/>
        <v>46</v>
      </c>
      <c r="AF20" s="5">
        <f t="shared" si="5"/>
        <v>25</v>
      </c>
      <c r="AG20" s="5">
        <f t="shared" si="5"/>
        <v>32</v>
      </c>
      <c r="AH20" s="5">
        <f aca="true" t="shared" si="6" ref="AH20:BB20">AH4</f>
        <v>20</v>
      </c>
      <c r="AI20" s="5">
        <f t="shared" si="6"/>
        <v>27</v>
      </c>
      <c r="AJ20" s="5">
        <f t="shared" si="6"/>
        <v>1</v>
      </c>
      <c r="AK20" s="5">
        <f t="shared" si="6"/>
        <v>27</v>
      </c>
      <c r="AL20" s="5">
        <f t="shared" si="6"/>
        <v>32</v>
      </c>
      <c r="AM20" s="5">
        <f t="shared" si="6"/>
        <v>4</v>
      </c>
      <c r="AN20" s="5">
        <f t="shared" si="6"/>
        <v>25</v>
      </c>
      <c r="AO20" s="5">
        <f t="shared" si="6"/>
        <v>33</v>
      </c>
      <c r="AP20" s="5">
        <f t="shared" si="6"/>
        <v>42</v>
      </c>
      <c r="AQ20" s="5">
        <f t="shared" si="6"/>
        <v>48</v>
      </c>
      <c r="AR20" s="5">
        <f t="shared" si="6"/>
        <v>22</v>
      </c>
      <c r="AS20" s="5">
        <f t="shared" si="6"/>
        <v>20</v>
      </c>
      <c r="AT20" s="5">
        <f t="shared" si="6"/>
        <v>39</v>
      </c>
      <c r="AU20" s="5">
        <f t="shared" si="6"/>
        <v>8</v>
      </c>
      <c r="AV20" s="5">
        <f t="shared" si="6"/>
        <v>30</v>
      </c>
      <c r="AW20" s="5">
        <f t="shared" si="6"/>
        <v>26</v>
      </c>
      <c r="AX20" s="5">
        <f t="shared" si="6"/>
        <v>23</v>
      </c>
      <c r="AY20" s="5">
        <f t="shared" si="6"/>
        <v>19</v>
      </c>
      <c r="AZ20" s="5">
        <f t="shared" si="6"/>
        <v>31</v>
      </c>
      <c r="BA20" s="5">
        <f t="shared" si="6"/>
        <v>13</v>
      </c>
      <c r="BB20" s="5">
        <f t="shared" si="6"/>
        <v>35</v>
      </c>
    </row>
    <row r="22" ht="12.75">
      <c r="A22" s="1" t="s">
        <v>33</v>
      </c>
    </row>
    <row r="23" spans="1:56" ht="12.75">
      <c r="A23" s="16">
        <v>39083</v>
      </c>
      <c r="B23" s="5">
        <f>IF(MONTH(B$2)=MONTH($A23),1,0)*B$4</f>
        <v>22</v>
      </c>
      <c r="C23" s="5">
        <f aca="true" t="shared" si="7" ref="C23:BB28">IF(MONTH(C$2)=MONTH($A23),1,0)*C$4</f>
        <v>19</v>
      </c>
      <c r="D23" s="5">
        <f t="shared" si="7"/>
        <v>39</v>
      </c>
      <c r="E23" s="5">
        <f t="shared" si="7"/>
        <v>30</v>
      </c>
      <c r="F23" s="5">
        <f t="shared" si="7"/>
        <v>30</v>
      </c>
      <c r="G23" s="5">
        <f t="shared" si="7"/>
        <v>0</v>
      </c>
      <c r="H23" s="5">
        <f t="shared" si="7"/>
        <v>0</v>
      </c>
      <c r="I23" s="5">
        <f t="shared" si="7"/>
        <v>0</v>
      </c>
      <c r="J23" s="5">
        <f t="shared" si="7"/>
        <v>0</v>
      </c>
      <c r="K23" s="5">
        <f t="shared" si="7"/>
        <v>0</v>
      </c>
      <c r="L23" s="5">
        <f t="shared" si="7"/>
        <v>0</v>
      </c>
      <c r="M23" s="5">
        <f t="shared" si="7"/>
        <v>0</v>
      </c>
      <c r="N23" s="5">
        <f t="shared" si="7"/>
        <v>0</v>
      </c>
      <c r="O23" s="5">
        <f t="shared" si="7"/>
        <v>0</v>
      </c>
      <c r="P23" s="5">
        <f t="shared" si="7"/>
        <v>0</v>
      </c>
      <c r="Q23" s="5">
        <f t="shared" si="7"/>
        <v>0</v>
      </c>
      <c r="R23" s="5">
        <f t="shared" si="7"/>
        <v>0</v>
      </c>
      <c r="S23" s="5">
        <f t="shared" si="7"/>
        <v>0</v>
      </c>
      <c r="T23" s="5">
        <f t="shared" si="7"/>
        <v>0</v>
      </c>
      <c r="U23" s="5">
        <f t="shared" si="7"/>
        <v>0</v>
      </c>
      <c r="V23" s="5">
        <f t="shared" si="7"/>
        <v>0</v>
      </c>
      <c r="W23" s="5">
        <f t="shared" si="7"/>
        <v>0</v>
      </c>
      <c r="X23" s="5">
        <f t="shared" si="7"/>
        <v>0</v>
      </c>
      <c r="Y23" s="5">
        <f t="shared" si="7"/>
        <v>0</v>
      </c>
      <c r="Z23" s="5">
        <f t="shared" si="7"/>
        <v>0</v>
      </c>
      <c r="AA23" s="5">
        <f t="shared" si="7"/>
        <v>0</v>
      </c>
      <c r="AB23" s="5">
        <f t="shared" si="7"/>
        <v>0</v>
      </c>
      <c r="AC23" s="5">
        <f t="shared" si="7"/>
        <v>0</v>
      </c>
      <c r="AD23" s="5">
        <f t="shared" si="7"/>
        <v>0</v>
      </c>
      <c r="AE23" s="5">
        <f t="shared" si="7"/>
        <v>0</v>
      </c>
      <c r="AF23" s="5">
        <f t="shared" si="7"/>
        <v>0</v>
      </c>
      <c r="AG23" s="5">
        <f t="shared" si="7"/>
        <v>0</v>
      </c>
      <c r="AH23" s="5">
        <f t="shared" si="7"/>
        <v>0</v>
      </c>
      <c r="AI23" s="5">
        <f t="shared" si="7"/>
        <v>0</v>
      </c>
      <c r="AJ23" s="5">
        <f t="shared" si="7"/>
        <v>0</v>
      </c>
      <c r="AK23" s="5">
        <f t="shared" si="7"/>
        <v>0</v>
      </c>
      <c r="AL23" s="5">
        <f t="shared" si="7"/>
        <v>0</v>
      </c>
      <c r="AM23" s="5">
        <f t="shared" si="7"/>
        <v>0</v>
      </c>
      <c r="AN23" s="5">
        <f t="shared" si="7"/>
        <v>0</v>
      </c>
      <c r="AO23" s="5">
        <f t="shared" si="7"/>
        <v>0</v>
      </c>
      <c r="AP23" s="5">
        <f t="shared" si="7"/>
        <v>0</v>
      </c>
      <c r="AQ23" s="5">
        <f t="shared" si="7"/>
        <v>0</v>
      </c>
      <c r="AR23" s="5">
        <f t="shared" si="7"/>
        <v>0</v>
      </c>
      <c r="AS23" s="5">
        <f t="shared" si="7"/>
        <v>0</v>
      </c>
      <c r="AT23" s="5">
        <f t="shared" si="7"/>
        <v>0</v>
      </c>
      <c r="AU23" s="5">
        <f t="shared" si="7"/>
        <v>0</v>
      </c>
      <c r="AV23" s="5">
        <f t="shared" si="7"/>
        <v>0</v>
      </c>
      <c r="AW23" s="5">
        <f t="shared" si="7"/>
        <v>0</v>
      </c>
      <c r="AX23" s="5">
        <f t="shared" si="7"/>
        <v>0</v>
      </c>
      <c r="AY23" s="5">
        <f t="shared" si="7"/>
        <v>0</v>
      </c>
      <c r="AZ23" s="5">
        <f t="shared" si="7"/>
        <v>0</v>
      </c>
      <c r="BA23" s="5">
        <f t="shared" si="7"/>
        <v>0</v>
      </c>
      <c r="BB23" s="5">
        <f t="shared" si="7"/>
        <v>0</v>
      </c>
      <c r="BC23" s="5">
        <f>SUM(B23:BB23)</f>
        <v>140</v>
      </c>
      <c r="BD23" s="35">
        <f>BC23/BC37</f>
        <v>0.2788844621513944</v>
      </c>
    </row>
    <row r="24" spans="1:56" ht="12.75">
      <c r="A24" s="16">
        <v>39114</v>
      </c>
      <c r="B24" s="5">
        <f aca="true" t="shared" si="8" ref="B24:Q34">IF(MONTH(B$2)=MONTH($A24),1,0)*B$4</f>
        <v>0</v>
      </c>
      <c r="C24" s="5">
        <f t="shared" si="8"/>
        <v>0</v>
      </c>
      <c r="D24" s="5">
        <f t="shared" si="8"/>
        <v>0</v>
      </c>
      <c r="E24" s="5">
        <f t="shared" si="8"/>
        <v>0</v>
      </c>
      <c r="F24" s="5">
        <f t="shared" si="8"/>
        <v>0</v>
      </c>
      <c r="G24" s="5">
        <f t="shared" si="8"/>
        <v>40</v>
      </c>
      <c r="H24" s="5">
        <f t="shared" si="8"/>
        <v>45</v>
      </c>
      <c r="I24" s="5">
        <f t="shared" si="8"/>
        <v>24</v>
      </c>
      <c r="J24" s="5">
        <f t="shared" si="8"/>
        <v>27</v>
      </c>
      <c r="K24" s="5">
        <f t="shared" si="8"/>
        <v>0</v>
      </c>
      <c r="L24" s="5">
        <f t="shared" si="8"/>
        <v>0</v>
      </c>
      <c r="M24" s="5">
        <f t="shared" si="8"/>
        <v>0</v>
      </c>
      <c r="N24" s="5">
        <f t="shared" si="8"/>
        <v>0</v>
      </c>
      <c r="O24" s="5">
        <f t="shared" si="8"/>
        <v>0</v>
      </c>
      <c r="P24" s="5">
        <f t="shared" si="8"/>
        <v>0</v>
      </c>
      <c r="Q24" s="5">
        <f t="shared" si="8"/>
        <v>0</v>
      </c>
      <c r="R24" s="5">
        <f t="shared" si="7"/>
        <v>0</v>
      </c>
      <c r="S24" s="5">
        <f t="shared" si="7"/>
        <v>0</v>
      </c>
      <c r="T24" s="5">
        <f t="shared" si="7"/>
        <v>0</v>
      </c>
      <c r="U24" s="5">
        <f t="shared" si="7"/>
        <v>0</v>
      </c>
      <c r="V24" s="5">
        <f t="shared" si="7"/>
        <v>0</v>
      </c>
      <c r="W24" s="5">
        <f t="shared" si="7"/>
        <v>0</v>
      </c>
      <c r="X24" s="5">
        <f t="shared" si="7"/>
        <v>0</v>
      </c>
      <c r="Y24" s="5">
        <f t="shared" si="7"/>
        <v>0</v>
      </c>
      <c r="Z24" s="5">
        <f t="shared" si="7"/>
        <v>0</v>
      </c>
      <c r="AA24" s="5">
        <f t="shared" si="7"/>
        <v>0</v>
      </c>
      <c r="AB24" s="5">
        <f t="shared" si="7"/>
        <v>0</v>
      </c>
      <c r="AC24" s="5">
        <f t="shared" si="7"/>
        <v>0</v>
      </c>
      <c r="AD24" s="5">
        <f t="shared" si="7"/>
        <v>0</v>
      </c>
      <c r="AE24" s="5">
        <f t="shared" si="7"/>
        <v>0</v>
      </c>
      <c r="AF24" s="5">
        <f t="shared" si="7"/>
        <v>0</v>
      </c>
      <c r="AG24" s="5">
        <f t="shared" si="7"/>
        <v>0</v>
      </c>
      <c r="AH24" s="5">
        <f t="shared" si="7"/>
        <v>0</v>
      </c>
      <c r="AI24" s="5">
        <f t="shared" si="7"/>
        <v>0</v>
      </c>
      <c r="AJ24" s="5">
        <f t="shared" si="7"/>
        <v>0</v>
      </c>
      <c r="AK24" s="5">
        <f t="shared" si="7"/>
        <v>0</v>
      </c>
      <c r="AL24" s="5">
        <f t="shared" si="7"/>
        <v>0</v>
      </c>
      <c r="AM24" s="5">
        <f t="shared" si="7"/>
        <v>0</v>
      </c>
      <c r="AN24" s="5">
        <f t="shared" si="7"/>
        <v>0</v>
      </c>
      <c r="AO24" s="5">
        <f t="shared" si="7"/>
        <v>0</v>
      </c>
      <c r="AP24" s="5">
        <f t="shared" si="7"/>
        <v>0</v>
      </c>
      <c r="AQ24" s="5">
        <f t="shared" si="7"/>
        <v>0</v>
      </c>
      <c r="AR24" s="5">
        <f t="shared" si="7"/>
        <v>0</v>
      </c>
      <c r="AS24" s="5">
        <f t="shared" si="7"/>
        <v>0</v>
      </c>
      <c r="AT24" s="5">
        <f t="shared" si="7"/>
        <v>0</v>
      </c>
      <c r="AU24" s="5">
        <f t="shared" si="7"/>
        <v>0</v>
      </c>
      <c r="AV24" s="5">
        <f t="shared" si="7"/>
        <v>0</v>
      </c>
      <c r="AW24" s="5">
        <f t="shared" si="7"/>
        <v>0</v>
      </c>
      <c r="AX24" s="5">
        <f t="shared" si="7"/>
        <v>0</v>
      </c>
      <c r="AY24" s="5">
        <f t="shared" si="7"/>
        <v>0</v>
      </c>
      <c r="AZ24" s="5">
        <f t="shared" si="7"/>
        <v>0</v>
      </c>
      <c r="BA24" s="5">
        <f t="shared" si="7"/>
        <v>0</v>
      </c>
      <c r="BB24" s="5">
        <f t="shared" si="7"/>
        <v>0</v>
      </c>
      <c r="BC24" s="5">
        <f aca="true" t="shared" si="9" ref="BC24:BC34">SUM(B24:BB24)</f>
        <v>136</v>
      </c>
      <c r="BD24" s="35">
        <f aca="true" t="shared" si="10" ref="BD24:BD34">BC24/BC38</f>
        <v>0.33915211970074816</v>
      </c>
    </row>
    <row r="25" spans="1:56" ht="12.75">
      <c r="A25" s="16">
        <v>39142</v>
      </c>
      <c r="B25" s="5">
        <f t="shared" si="8"/>
        <v>0</v>
      </c>
      <c r="C25" s="5">
        <f t="shared" si="7"/>
        <v>0</v>
      </c>
      <c r="D25" s="5">
        <f t="shared" si="7"/>
        <v>0</v>
      </c>
      <c r="E25" s="5">
        <f t="shared" si="7"/>
        <v>0</v>
      </c>
      <c r="F25" s="5">
        <f t="shared" si="7"/>
        <v>0</v>
      </c>
      <c r="G25" s="5">
        <f t="shared" si="7"/>
        <v>0</v>
      </c>
      <c r="H25" s="5">
        <f t="shared" si="7"/>
        <v>0</v>
      </c>
      <c r="I25" s="5">
        <f t="shared" si="7"/>
        <v>0</v>
      </c>
      <c r="J25" s="5">
        <f t="shared" si="7"/>
        <v>0</v>
      </c>
      <c r="K25" s="5">
        <f t="shared" si="7"/>
        <v>35</v>
      </c>
      <c r="L25" s="5">
        <f t="shared" si="7"/>
        <v>31</v>
      </c>
      <c r="M25" s="5">
        <f t="shared" si="7"/>
        <v>17</v>
      </c>
      <c r="N25" s="5">
        <f t="shared" si="7"/>
        <v>46</v>
      </c>
      <c r="O25" s="5">
        <f t="shared" si="7"/>
        <v>0</v>
      </c>
      <c r="P25" s="5">
        <f t="shared" si="7"/>
        <v>0</v>
      </c>
      <c r="Q25" s="5">
        <f t="shared" si="7"/>
        <v>0</v>
      </c>
      <c r="R25" s="5">
        <f t="shared" si="7"/>
        <v>0</v>
      </c>
      <c r="S25" s="5">
        <f t="shared" si="7"/>
        <v>0</v>
      </c>
      <c r="T25" s="5">
        <f t="shared" si="7"/>
        <v>0</v>
      </c>
      <c r="U25" s="5">
        <f t="shared" si="7"/>
        <v>0</v>
      </c>
      <c r="V25" s="5">
        <f t="shared" si="7"/>
        <v>0</v>
      </c>
      <c r="W25" s="5">
        <f t="shared" si="7"/>
        <v>0</v>
      </c>
      <c r="X25" s="5">
        <f t="shared" si="7"/>
        <v>0</v>
      </c>
      <c r="Y25" s="5">
        <f t="shared" si="7"/>
        <v>0</v>
      </c>
      <c r="Z25" s="5">
        <f t="shared" si="7"/>
        <v>0</v>
      </c>
      <c r="AA25" s="5">
        <f t="shared" si="7"/>
        <v>0</v>
      </c>
      <c r="AB25" s="5">
        <f t="shared" si="7"/>
        <v>0</v>
      </c>
      <c r="AC25" s="5">
        <f t="shared" si="7"/>
        <v>0</v>
      </c>
      <c r="AD25" s="5">
        <f t="shared" si="7"/>
        <v>0</v>
      </c>
      <c r="AE25" s="5">
        <f t="shared" si="7"/>
        <v>0</v>
      </c>
      <c r="AF25" s="5">
        <f t="shared" si="7"/>
        <v>0</v>
      </c>
      <c r="AG25" s="5">
        <f t="shared" si="7"/>
        <v>0</v>
      </c>
      <c r="AH25" s="5">
        <f t="shared" si="7"/>
        <v>0</v>
      </c>
      <c r="AI25" s="5">
        <f t="shared" si="7"/>
        <v>0</v>
      </c>
      <c r="AJ25" s="5">
        <f t="shared" si="7"/>
        <v>0</v>
      </c>
      <c r="AK25" s="5">
        <f t="shared" si="7"/>
        <v>0</v>
      </c>
      <c r="AL25" s="5">
        <f t="shared" si="7"/>
        <v>0</v>
      </c>
      <c r="AM25" s="5">
        <f t="shared" si="7"/>
        <v>0</v>
      </c>
      <c r="AN25" s="5">
        <f t="shared" si="7"/>
        <v>0</v>
      </c>
      <c r="AO25" s="5">
        <f t="shared" si="7"/>
        <v>0</v>
      </c>
      <c r="AP25" s="5">
        <f t="shared" si="7"/>
        <v>0</v>
      </c>
      <c r="AQ25" s="5">
        <f t="shared" si="7"/>
        <v>0</v>
      </c>
      <c r="AR25" s="5">
        <f t="shared" si="7"/>
        <v>0</v>
      </c>
      <c r="AS25" s="5">
        <f t="shared" si="7"/>
        <v>0</v>
      </c>
      <c r="AT25" s="5">
        <f t="shared" si="7"/>
        <v>0</v>
      </c>
      <c r="AU25" s="5">
        <f t="shared" si="7"/>
        <v>0</v>
      </c>
      <c r="AV25" s="5">
        <f t="shared" si="7"/>
        <v>0</v>
      </c>
      <c r="AW25" s="5">
        <f t="shared" si="7"/>
        <v>0</v>
      </c>
      <c r="AX25" s="5">
        <f t="shared" si="7"/>
        <v>0</v>
      </c>
      <c r="AY25" s="5">
        <f t="shared" si="7"/>
        <v>0</v>
      </c>
      <c r="AZ25" s="5">
        <f t="shared" si="7"/>
        <v>0</v>
      </c>
      <c r="BA25" s="5">
        <f t="shared" si="7"/>
        <v>0</v>
      </c>
      <c r="BB25" s="5">
        <f t="shared" si="7"/>
        <v>0</v>
      </c>
      <c r="BC25" s="5">
        <f t="shared" si="9"/>
        <v>129</v>
      </c>
      <c r="BD25" s="35">
        <f t="shared" si="10"/>
        <v>0.3265822784810127</v>
      </c>
    </row>
    <row r="26" spans="1:56" ht="12.75">
      <c r="A26" s="16">
        <v>39173</v>
      </c>
      <c r="B26" s="5">
        <f t="shared" si="8"/>
        <v>0</v>
      </c>
      <c r="C26" s="5">
        <f t="shared" si="7"/>
        <v>0</v>
      </c>
      <c r="D26" s="5">
        <f t="shared" si="7"/>
        <v>0</v>
      </c>
      <c r="E26" s="5">
        <f t="shared" si="7"/>
        <v>0</v>
      </c>
      <c r="F26" s="5">
        <f t="shared" si="7"/>
        <v>0</v>
      </c>
      <c r="G26" s="5">
        <f t="shared" si="7"/>
        <v>0</v>
      </c>
      <c r="H26" s="5">
        <f t="shared" si="7"/>
        <v>0</v>
      </c>
      <c r="I26" s="5">
        <f t="shared" si="7"/>
        <v>0</v>
      </c>
      <c r="J26" s="5">
        <f t="shared" si="7"/>
        <v>0</v>
      </c>
      <c r="K26" s="5">
        <f t="shared" si="7"/>
        <v>0</v>
      </c>
      <c r="L26" s="5">
        <f t="shared" si="7"/>
        <v>0</v>
      </c>
      <c r="M26" s="5">
        <f t="shared" si="7"/>
        <v>0</v>
      </c>
      <c r="N26" s="5">
        <f t="shared" si="7"/>
        <v>0</v>
      </c>
      <c r="O26" s="5">
        <f t="shared" si="7"/>
        <v>25</v>
      </c>
      <c r="P26" s="5">
        <f t="shared" si="7"/>
        <v>36</v>
      </c>
      <c r="Q26" s="5">
        <f t="shared" si="7"/>
        <v>46</v>
      </c>
      <c r="R26" s="5">
        <f t="shared" si="7"/>
        <v>3</v>
      </c>
      <c r="S26" s="5">
        <f t="shared" si="7"/>
        <v>27</v>
      </c>
      <c r="T26" s="5">
        <f t="shared" si="7"/>
        <v>0</v>
      </c>
      <c r="U26" s="5">
        <f t="shared" si="7"/>
        <v>0</v>
      </c>
      <c r="V26" s="5">
        <f t="shared" si="7"/>
        <v>0</v>
      </c>
      <c r="W26" s="5">
        <f t="shared" si="7"/>
        <v>0</v>
      </c>
      <c r="X26" s="5">
        <f t="shared" si="7"/>
        <v>0</v>
      </c>
      <c r="Y26" s="5">
        <f t="shared" si="7"/>
        <v>0</v>
      </c>
      <c r="Z26" s="5">
        <f t="shared" si="7"/>
        <v>0</v>
      </c>
      <c r="AA26" s="5">
        <f t="shared" si="7"/>
        <v>0</v>
      </c>
      <c r="AB26" s="5">
        <f t="shared" si="7"/>
        <v>0</v>
      </c>
      <c r="AC26" s="5">
        <f t="shared" si="7"/>
        <v>0</v>
      </c>
      <c r="AD26" s="5">
        <f t="shared" si="7"/>
        <v>0</v>
      </c>
      <c r="AE26" s="5">
        <f t="shared" si="7"/>
        <v>0</v>
      </c>
      <c r="AF26" s="5">
        <f t="shared" si="7"/>
        <v>0</v>
      </c>
      <c r="AG26" s="5">
        <f t="shared" si="7"/>
        <v>0</v>
      </c>
      <c r="AH26" s="5">
        <f t="shared" si="7"/>
        <v>0</v>
      </c>
      <c r="AI26" s="5">
        <f t="shared" si="7"/>
        <v>0</v>
      </c>
      <c r="AJ26" s="5">
        <f t="shared" si="7"/>
        <v>0</v>
      </c>
      <c r="AK26" s="5">
        <f t="shared" si="7"/>
        <v>0</v>
      </c>
      <c r="AL26" s="5">
        <f t="shared" si="7"/>
        <v>0</v>
      </c>
      <c r="AM26" s="5">
        <f t="shared" si="7"/>
        <v>0</v>
      </c>
      <c r="AN26" s="5">
        <f t="shared" si="7"/>
        <v>0</v>
      </c>
      <c r="AO26" s="5">
        <f t="shared" si="7"/>
        <v>0</v>
      </c>
      <c r="AP26" s="5">
        <f t="shared" si="7"/>
        <v>0</v>
      </c>
      <c r="AQ26" s="5">
        <f t="shared" si="7"/>
        <v>0</v>
      </c>
      <c r="AR26" s="5">
        <f t="shared" si="7"/>
        <v>0</v>
      </c>
      <c r="AS26" s="5">
        <f t="shared" si="7"/>
        <v>0</v>
      </c>
      <c r="AT26" s="5">
        <f t="shared" si="7"/>
        <v>0</v>
      </c>
      <c r="AU26" s="5">
        <f t="shared" si="7"/>
        <v>0</v>
      </c>
      <c r="AV26" s="5">
        <f t="shared" si="7"/>
        <v>0</v>
      </c>
      <c r="AW26" s="5">
        <f t="shared" si="7"/>
        <v>0</v>
      </c>
      <c r="AX26" s="5">
        <f t="shared" si="7"/>
        <v>0</v>
      </c>
      <c r="AY26" s="5">
        <f t="shared" si="7"/>
        <v>0</v>
      </c>
      <c r="AZ26" s="5">
        <f t="shared" si="7"/>
        <v>0</v>
      </c>
      <c r="BA26" s="5">
        <f t="shared" si="7"/>
        <v>0</v>
      </c>
      <c r="BB26" s="5">
        <f t="shared" si="7"/>
        <v>0</v>
      </c>
      <c r="BC26" s="5">
        <f t="shared" si="9"/>
        <v>137</v>
      </c>
      <c r="BD26" s="35">
        <f t="shared" si="10"/>
        <v>0.2751004016064257</v>
      </c>
    </row>
    <row r="27" spans="1:56" ht="12.75">
      <c r="A27" s="16">
        <v>39203</v>
      </c>
      <c r="B27" s="5">
        <f t="shared" si="8"/>
        <v>0</v>
      </c>
      <c r="C27" s="5">
        <f t="shared" si="7"/>
        <v>0</v>
      </c>
      <c r="D27" s="5">
        <f t="shared" si="7"/>
        <v>0</v>
      </c>
      <c r="E27" s="5">
        <f t="shared" si="7"/>
        <v>0</v>
      </c>
      <c r="F27" s="5">
        <f t="shared" si="7"/>
        <v>0</v>
      </c>
      <c r="G27" s="5">
        <f t="shared" si="7"/>
        <v>0</v>
      </c>
      <c r="H27" s="5">
        <f t="shared" si="7"/>
        <v>0</v>
      </c>
      <c r="I27" s="5">
        <f t="shared" si="7"/>
        <v>0</v>
      </c>
      <c r="J27" s="5">
        <f t="shared" si="7"/>
        <v>0</v>
      </c>
      <c r="K27" s="5">
        <f t="shared" si="7"/>
        <v>0</v>
      </c>
      <c r="L27" s="5">
        <f t="shared" si="7"/>
        <v>0</v>
      </c>
      <c r="M27" s="5">
        <f t="shared" si="7"/>
        <v>0</v>
      </c>
      <c r="N27" s="5">
        <f t="shared" si="7"/>
        <v>0</v>
      </c>
      <c r="O27" s="5">
        <f t="shared" si="7"/>
        <v>0</v>
      </c>
      <c r="P27" s="5">
        <f t="shared" si="7"/>
        <v>0</v>
      </c>
      <c r="Q27" s="5">
        <f t="shared" si="7"/>
        <v>0</v>
      </c>
      <c r="R27" s="5">
        <f t="shared" si="7"/>
        <v>0</v>
      </c>
      <c r="S27" s="5">
        <f t="shared" si="7"/>
        <v>0</v>
      </c>
      <c r="T27" s="5">
        <f t="shared" si="7"/>
        <v>6</v>
      </c>
      <c r="U27" s="5">
        <f t="shared" si="7"/>
        <v>16</v>
      </c>
      <c r="V27" s="5">
        <f t="shared" si="7"/>
        <v>1</v>
      </c>
      <c r="W27" s="5">
        <f t="shared" si="7"/>
        <v>22</v>
      </c>
      <c r="X27" s="5">
        <f t="shared" si="7"/>
        <v>0</v>
      </c>
      <c r="Y27" s="5">
        <f t="shared" si="7"/>
        <v>0</v>
      </c>
      <c r="Z27" s="5">
        <f t="shared" si="7"/>
        <v>0</v>
      </c>
      <c r="AA27" s="5">
        <f t="shared" si="7"/>
        <v>0</v>
      </c>
      <c r="AB27" s="5">
        <f t="shared" si="7"/>
        <v>0</v>
      </c>
      <c r="AC27" s="5">
        <f t="shared" si="7"/>
        <v>0</v>
      </c>
      <c r="AD27" s="5">
        <f t="shared" si="7"/>
        <v>0</v>
      </c>
      <c r="AE27" s="5">
        <f t="shared" si="7"/>
        <v>0</v>
      </c>
      <c r="AF27" s="5">
        <f t="shared" si="7"/>
        <v>0</v>
      </c>
      <c r="AG27" s="5">
        <f t="shared" si="7"/>
        <v>0</v>
      </c>
      <c r="AH27" s="5">
        <f t="shared" si="7"/>
        <v>0</v>
      </c>
      <c r="AI27" s="5">
        <f t="shared" si="7"/>
        <v>0</v>
      </c>
      <c r="AJ27" s="5">
        <f t="shared" si="7"/>
        <v>0</v>
      </c>
      <c r="AK27" s="5">
        <f t="shared" si="7"/>
        <v>0</v>
      </c>
      <c r="AL27" s="5">
        <f t="shared" si="7"/>
        <v>0</v>
      </c>
      <c r="AM27" s="5">
        <f t="shared" si="7"/>
        <v>0</v>
      </c>
      <c r="AN27" s="5">
        <f t="shared" si="7"/>
        <v>0</v>
      </c>
      <c r="AO27" s="5">
        <f t="shared" si="7"/>
        <v>0</v>
      </c>
      <c r="AP27" s="5">
        <f t="shared" si="7"/>
        <v>0</v>
      </c>
      <c r="AQ27" s="5">
        <f t="shared" si="7"/>
        <v>0</v>
      </c>
      <c r="AR27" s="5">
        <f t="shared" si="7"/>
        <v>0</v>
      </c>
      <c r="AS27" s="5">
        <f t="shared" si="7"/>
        <v>0</v>
      </c>
      <c r="AT27" s="5">
        <f t="shared" si="7"/>
        <v>0</v>
      </c>
      <c r="AU27" s="5">
        <f t="shared" si="7"/>
        <v>0</v>
      </c>
      <c r="AV27" s="5">
        <f t="shared" si="7"/>
        <v>0</v>
      </c>
      <c r="AW27" s="5">
        <f t="shared" si="7"/>
        <v>0</v>
      </c>
      <c r="AX27" s="5">
        <f t="shared" si="7"/>
        <v>0</v>
      </c>
      <c r="AY27" s="5">
        <f t="shared" si="7"/>
        <v>0</v>
      </c>
      <c r="AZ27" s="5">
        <f t="shared" si="7"/>
        <v>0</v>
      </c>
      <c r="BA27" s="5">
        <f t="shared" si="7"/>
        <v>0</v>
      </c>
      <c r="BB27" s="5">
        <f t="shared" si="7"/>
        <v>0</v>
      </c>
      <c r="BC27" s="5">
        <f t="shared" si="9"/>
        <v>45</v>
      </c>
      <c r="BD27" s="35">
        <f t="shared" si="10"/>
        <v>0.11421319796954314</v>
      </c>
    </row>
    <row r="28" spans="1:56" ht="12.75">
      <c r="A28" s="16">
        <v>39234</v>
      </c>
      <c r="B28" s="5">
        <f t="shared" si="8"/>
        <v>0</v>
      </c>
      <c r="C28" s="5">
        <f t="shared" si="7"/>
        <v>0</v>
      </c>
      <c r="D28" s="5">
        <f t="shared" si="7"/>
        <v>0</v>
      </c>
      <c r="E28" s="5">
        <f t="shared" si="7"/>
        <v>0</v>
      </c>
      <c r="F28" s="5">
        <f t="shared" si="7"/>
        <v>0</v>
      </c>
      <c r="G28" s="5">
        <f t="shared" si="7"/>
        <v>0</v>
      </c>
      <c r="H28" s="5">
        <f t="shared" si="7"/>
        <v>0</v>
      </c>
      <c r="I28" s="5">
        <f t="shared" si="7"/>
        <v>0</v>
      </c>
      <c r="J28" s="5">
        <f t="shared" si="7"/>
        <v>0</v>
      </c>
      <c r="K28" s="5">
        <f t="shared" si="7"/>
        <v>0</v>
      </c>
      <c r="L28" s="5">
        <f t="shared" si="7"/>
        <v>0</v>
      </c>
      <c r="M28" s="5">
        <f aca="true" t="shared" si="11" ref="M28:BB34">IF(MONTH(M$2)=MONTH($A28),1,0)*M$4</f>
        <v>0</v>
      </c>
      <c r="N28" s="5">
        <f t="shared" si="11"/>
        <v>0</v>
      </c>
      <c r="O28" s="5">
        <f t="shared" si="11"/>
        <v>0</v>
      </c>
      <c r="P28" s="5">
        <f t="shared" si="11"/>
        <v>0</v>
      </c>
      <c r="Q28" s="5">
        <f t="shared" si="11"/>
        <v>0</v>
      </c>
      <c r="R28" s="5">
        <f t="shared" si="11"/>
        <v>0</v>
      </c>
      <c r="S28" s="5">
        <f t="shared" si="11"/>
        <v>0</v>
      </c>
      <c r="T28" s="5">
        <f t="shared" si="11"/>
        <v>0</v>
      </c>
      <c r="U28" s="5">
        <f t="shared" si="11"/>
        <v>0</v>
      </c>
      <c r="V28" s="5">
        <f t="shared" si="11"/>
        <v>0</v>
      </c>
      <c r="W28" s="5">
        <f t="shared" si="11"/>
        <v>0</v>
      </c>
      <c r="X28" s="5">
        <f t="shared" si="11"/>
        <v>25</v>
      </c>
      <c r="Y28" s="5">
        <f t="shared" si="11"/>
        <v>35</v>
      </c>
      <c r="Z28" s="5">
        <f t="shared" si="11"/>
        <v>28</v>
      </c>
      <c r="AA28" s="5">
        <f t="shared" si="11"/>
        <v>26</v>
      </c>
      <c r="AB28" s="5">
        <f t="shared" si="11"/>
        <v>0</v>
      </c>
      <c r="AC28" s="5">
        <f t="shared" si="11"/>
        <v>0</v>
      </c>
      <c r="AD28" s="5">
        <f t="shared" si="11"/>
        <v>0</v>
      </c>
      <c r="AE28" s="5">
        <f t="shared" si="11"/>
        <v>0</v>
      </c>
      <c r="AF28" s="5">
        <f t="shared" si="11"/>
        <v>0</v>
      </c>
      <c r="AG28" s="5">
        <f t="shared" si="11"/>
        <v>0</v>
      </c>
      <c r="AH28" s="5">
        <f t="shared" si="11"/>
        <v>0</v>
      </c>
      <c r="AI28" s="5">
        <f t="shared" si="11"/>
        <v>0</v>
      </c>
      <c r="AJ28" s="5">
        <f t="shared" si="11"/>
        <v>0</v>
      </c>
      <c r="AK28" s="5">
        <f t="shared" si="11"/>
        <v>0</v>
      </c>
      <c r="AL28" s="5">
        <f t="shared" si="11"/>
        <v>0</v>
      </c>
      <c r="AM28" s="5">
        <f t="shared" si="11"/>
        <v>0</v>
      </c>
      <c r="AN28" s="5">
        <f t="shared" si="11"/>
        <v>0</v>
      </c>
      <c r="AO28" s="5">
        <f t="shared" si="11"/>
        <v>0</v>
      </c>
      <c r="AP28" s="5">
        <f t="shared" si="11"/>
        <v>0</v>
      </c>
      <c r="AQ28" s="5">
        <f t="shared" si="11"/>
        <v>0</v>
      </c>
      <c r="AR28" s="5">
        <f t="shared" si="11"/>
        <v>0</v>
      </c>
      <c r="AS28" s="5">
        <f t="shared" si="11"/>
        <v>0</v>
      </c>
      <c r="AT28" s="5">
        <f t="shared" si="11"/>
        <v>0</v>
      </c>
      <c r="AU28" s="5">
        <f t="shared" si="11"/>
        <v>0</v>
      </c>
      <c r="AV28" s="5">
        <f t="shared" si="11"/>
        <v>0</v>
      </c>
      <c r="AW28" s="5">
        <f t="shared" si="11"/>
        <v>0</v>
      </c>
      <c r="AX28" s="5">
        <f t="shared" si="11"/>
        <v>0</v>
      </c>
      <c r="AY28" s="5">
        <f t="shared" si="11"/>
        <v>0</v>
      </c>
      <c r="AZ28" s="5">
        <f t="shared" si="11"/>
        <v>0</v>
      </c>
      <c r="BA28" s="5">
        <f t="shared" si="11"/>
        <v>0</v>
      </c>
      <c r="BB28" s="5">
        <f t="shared" si="11"/>
        <v>0</v>
      </c>
      <c r="BC28" s="5">
        <f t="shared" si="9"/>
        <v>114</v>
      </c>
      <c r="BD28" s="35">
        <f t="shared" si="10"/>
        <v>0.2893401015228426</v>
      </c>
    </row>
    <row r="29" spans="1:56" ht="12.75">
      <c r="A29" s="16">
        <v>39264</v>
      </c>
      <c r="B29" s="5">
        <f t="shared" si="8"/>
        <v>0</v>
      </c>
      <c r="C29" s="5">
        <f t="shared" si="8"/>
        <v>0</v>
      </c>
      <c r="D29" s="5">
        <f t="shared" si="8"/>
        <v>0</v>
      </c>
      <c r="E29" s="5">
        <f t="shared" si="8"/>
        <v>0</v>
      </c>
      <c r="F29" s="5">
        <f t="shared" si="8"/>
        <v>0</v>
      </c>
      <c r="G29" s="5">
        <f t="shared" si="8"/>
        <v>0</v>
      </c>
      <c r="H29" s="5">
        <f t="shared" si="8"/>
        <v>0</v>
      </c>
      <c r="I29" s="5">
        <f t="shared" si="8"/>
        <v>0</v>
      </c>
      <c r="J29" s="5">
        <f t="shared" si="8"/>
        <v>0</v>
      </c>
      <c r="K29" s="5">
        <f t="shared" si="8"/>
        <v>0</v>
      </c>
      <c r="L29" s="5">
        <f t="shared" si="8"/>
        <v>0</v>
      </c>
      <c r="M29" s="5">
        <f t="shared" si="8"/>
        <v>0</v>
      </c>
      <c r="N29" s="5">
        <f t="shared" si="8"/>
        <v>0</v>
      </c>
      <c r="O29" s="5">
        <f t="shared" si="8"/>
        <v>0</v>
      </c>
      <c r="P29" s="5">
        <f t="shared" si="8"/>
        <v>0</v>
      </c>
      <c r="Q29" s="5">
        <f t="shared" si="8"/>
        <v>0</v>
      </c>
      <c r="R29" s="5">
        <f t="shared" si="11"/>
        <v>0</v>
      </c>
      <c r="S29" s="5">
        <f t="shared" si="11"/>
        <v>0</v>
      </c>
      <c r="T29" s="5">
        <f t="shared" si="11"/>
        <v>0</v>
      </c>
      <c r="U29" s="5">
        <f t="shared" si="11"/>
        <v>0</v>
      </c>
      <c r="V29" s="5">
        <f t="shared" si="11"/>
        <v>0</v>
      </c>
      <c r="W29" s="5">
        <f t="shared" si="11"/>
        <v>0</v>
      </c>
      <c r="X29" s="5">
        <f t="shared" si="11"/>
        <v>0</v>
      </c>
      <c r="Y29" s="5">
        <f t="shared" si="11"/>
        <v>0</v>
      </c>
      <c r="Z29" s="5">
        <f t="shared" si="11"/>
        <v>0</v>
      </c>
      <c r="AA29" s="5">
        <f t="shared" si="11"/>
        <v>0</v>
      </c>
      <c r="AB29" s="5">
        <f t="shared" si="11"/>
        <v>10</v>
      </c>
      <c r="AC29" s="5">
        <f t="shared" si="11"/>
        <v>33</v>
      </c>
      <c r="AD29" s="5">
        <f t="shared" si="11"/>
        <v>41</v>
      </c>
      <c r="AE29" s="5">
        <f t="shared" si="11"/>
        <v>46</v>
      </c>
      <c r="AF29" s="5">
        <f t="shared" si="11"/>
        <v>25</v>
      </c>
      <c r="AG29" s="5">
        <f t="shared" si="11"/>
        <v>0</v>
      </c>
      <c r="AH29" s="5">
        <f t="shared" si="11"/>
        <v>0</v>
      </c>
      <c r="AI29" s="5">
        <f t="shared" si="11"/>
        <v>0</v>
      </c>
      <c r="AJ29" s="5">
        <f t="shared" si="11"/>
        <v>0</v>
      </c>
      <c r="AK29" s="5">
        <f t="shared" si="11"/>
        <v>0</v>
      </c>
      <c r="AL29" s="5">
        <f t="shared" si="11"/>
        <v>0</v>
      </c>
      <c r="AM29" s="5">
        <f t="shared" si="11"/>
        <v>0</v>
      </c>
      <c r="AN29" s="5">
        <f t="shared" si="11"/>
        <v>0</v>
      </c>
      <c r="AO29" s="5">
        <f t="shared" si="11"/>
        <v>0</v>
      </c>
      <c r="AP29" s="5">
        <f t="shared" si="11"/>
        <v>0</v>
      </c>
      <c r="AQ29" s="5">
        <f t="shared" si="11"/>
        <v>0</v>
      </c>
      <c r="AR29" s="5">
        <f t="shared" si="11"/>
        <v>0</v>
      </c>
      <c r="AS29" s="5">
        <f t="shared" si="11"/>
        <v>0</v>
      </c>
      <c r="AT29" s="5">
        <f t="shared" si="11"/>
        <v>0</v>
      </c>
      <c r="AU29" s="5">
        <f t="shared" si="11"/>
        <v>0</v>
      </c>
      <c r="AV29" s="5">
        <f t="shared" si="11"/>
        <v>0</v>
      </c>
      <c r="AW29" s="5">
        <f t="shared" si="11"/>
        <v>0</v>
      </c>
      <c r="AX29" s="5">
        <f t="shared" si="11"/>
        <v>0</v>
      </c>
      <c r="AY29" s="5">
        <f t="shared" si="11"/>
        <v>0</v>
      </c>
      <c r="AZ29" s="5">
        <f t="shared" si="11"/>
        <v>0</v>
      </c>
      <c r="BA29" s="5">
        <f t="shared" si="11"/>
        <v>0</v>
      </c>
      <c r="BB29" s="5">
        <f t="shared" si="11"/>
        <v>0</v>
      </c>
      <c r="BC29" s="5">
        <f t="shared" si="9"/>
        <v>155</v>
      </c>
      <c r="BD29" s="35">
        <f t="shared" si="10"/>
        <v>0.3106212424849699</v>
      </c>
    </row>
    <row r="30" spans="1:56" ht="12.75">
      <c r="A30" s="16">
        <v>39295</v>
      </c>
      <c r="B30" s="5">
        <f t="shared" si="8"/>
        <v>0</v>
      </c>
      <c r="C30" s="5">
        <f t="shared" si="8"/>
        <v>0</v>
      </c>
      <c r="D30" s="5">
        <f t="shared" si="8"/>
        <v>0</v>
      </c>
      <c r="E30" s="5">
        <f t="shared" si="8"/>
        <v>0</v>
      </c>
      <c r="F30" s="5">
        <f t="shared" si="8"/>
        <v>0</v>
      </c>
      <c r="G30" s="5">
        <f t="shared" si="8"/>
        <v>0</v>
      </c>
      <c r="H30" s="5">
        <f t="shared" si="8"/>
        <v>0</v>
      </c>
      <c r="I30" s="5">
        <f t="shared" si="8"/>
        <v>0</v>
      </c>
      <c r="J30" s="5">
        <f>IF(MONTH(J$2)=MONTH($A30),1,0)*J$4</f>
        <v>0</v>
      </c>
      <c r="K30" s="5">
        <f t="shared" si="8"/>
        <v>0</v>
      </c>
      <c r="L30" s="5">
        <f t="shared" si="8"/>
        <v>0</v>
      </c>
      <c r="M30" s="5">
        <f t="shared" si="8"/>
        <v>0</v>
      </c>
      <c r="N30" s="5">
        <f t="shared" si="8"/>
        <v>0</v>
      </c>
      <c r="O30" s="5">
        <f t="shared" si="8"/>
        <v>0</v>
      </c>
      <c r="P30" s="5">
        <f t="shared" si="8"/>
        <v>0</v>
      </c>
      <c r="Q30" s="5">
        <f t="shared" si="8"/>
        <v>0</v>
      </c>
      <c r="R30" s="5">
        <f t="shared" si="11"/>
        <v>0</v>
      </c>
      <c r="S30" s="5">
        <f t="shared" si="11"/>
        <v>0</v>
      </c>
      <c r="T30" s="5">
        <f t="shared" si="11"/>
        <v>0</v>
      </c>
      <c r="U30" s="5">
        <f t="shared" si="11"/>
        <v>0</v>
      </c>
      <c r="V30" s="5">
        <f t="shared" si="11"/>
        <v>0</v>
      </c>
      <c r="W30" s="5">
        <f t="shared" si="11"/>
        <v>0</v>
      </c>
      <c r="X30" s="5">
        <f t="shared" si="11"/>
        <v>0</v>
      </c>
      <c r="Y30" s="5">
        <f t="shared" si="11"/>
        <v>0</v>
      </c>
      <c r="Z30" s="5">
        <f t="shared" si="11"/>
        <v>0</v>
      </c>
      <c r="AA30" s="5">
        <f t="shared" si="11"/>
        <v>0</v>
      </c>
      <c r="AB30" s="5">
        <f t="shared" si="11"/>
        <v>0</v>
      </c>
      <c r="AC30" s="5">
        <f t="shared" si="11"/>
        <v>0</v>
      </c>
      <c r="AD30" s="5">
        <f t="shared" si="11"/>
        <v>0</v>
      </c>
      <c r="AE30" s="5">
        <f t="shared" si="11"/>
        <v>0</v>
      </c>
      <c r="AF30" s="5">
        <f t="shared" si="11"/>
        <v>0</v>
      </c>
      <c r="AG30" s="5">
        <f t="shared" si="11"/>
        <v>32</v>
      </c>
      <c r="AH30" s="5">
        <f t="shared" si="11"/>
        <v>20</v>
      </c>
      <c r="AI30" s="5">
        <f t="shared" si="11"/>
        <v>27</v>
      </c>
      <c r="AJ30" s="5">
        <f t="shared" si="11"/>
        <v>1</v>
      </c>
      <c r="AK30" s="5">
        <f t="shared" si="11"/>
        <v>0</v>
      </c>
      <c r="AL30" s="5">
        <f t="shared" si="11"/>
        <v>0</v>
      </c>
      <c r="AM30" s="5">
        <f t="shared" si="11"/>
        <v>0</v>
      </c>
      <c r="AN30" s="5">
        <f t="shared" si="11"/>
        <v>0</v>
      </c>
      <c r="AO30" s="5">
        <f t="shared" si="11"/>
        <v>0</v>
      </c>
      <c r="AP30" s="5">
        <f t="shared" si="11"/>
        <v>0</v>
      </c>
      <c r="AQ30" s="5">
        <f t="shared" si="11"/>
        <v>0</v>
      </c>
      <c r="AR30" s="5">
        <f t="shared" si="11"/>
        <v>0</v>
      </c>
      <c r="AS30" s="5">
        <f t="shared" si="11"/>
        <v>0</v>
      </c>
      <c r="AT30" s="5">
        <f t="shared" si="11"/>
        <v>0</v>
      </c>
      <c r="AU30" s="5">
        <f t="shared" si="11"/>
        <v>0</v>
      </c>
      <c r="AV30" s="5">
        <f t="shared" si="11"/>
        <v>0</v>
      </c>
      <c r="AW30" s="5">
        <f t="shared" si="11"/>
        <v>0</v>
      </c>
      <c r="AX30" s="5">
        <f t="shared" si="11"/>
        <v>0</v>
      </c>
      <c r="AY30" s="5">
        <f t="shared" si="11"/>
        <v>0</v>
      </c>
      <c r="AZ30" s="5">
        <f t="shared" si="11"/>
        <v>0</v>
      </c>
      <c r="BA30" s="5">
        <f t="shared" si="11"/>
        <v>0</v>
      </c>
      <c r="BB30" s="5">
        <f t="shared" si="11"/>
        <v>0</v>
      </c>
      <c r="BC30" s="5">
        <f t="shared" si="9"/>
        <v>80</v>
      </c>
      <c r="BD30" s="35">
        <f t="shared" si="10"/>
        <v>0.20202020202020202</v>
      </c>
    </row>
    <row r="31" spans="1:56" ht="12.75">
      <c r="A31" s="16">
        <v>39326</v>
      </c>
      <c r="B31" s="5">
        <f t="shared" si="8"/>
        <v>0</v>
      </c>
      <c r="C31" s="5">
        <f t="shared" si="8"/>
        <v>0</v>
      </c>
      <c r="D31" s="5">
        <f t="shared" si="8"/>
        <v>0</v>
      </c>
      <c r="E31" s="5">
        <f t="shared" si="8"/>
        <v>0</v>
      </c>
      <c r="F31" s="5">
        <f t="shared" si="8"/>
        <v>0</v>
      </c>
      <c r="G31" s="5">
        <f t="shared" si="8"/>
        <v>0</v>
      </c>
      <c r="H31" s="5">
        <f t="shared" si="8"/>
        <v>0</v>
      </c>
      <c r="I31" s="5">
        <f t="shared" si="8"/>
        <v>0</v>
      </c>
      <c r="J31" s="5">
        <f t="shared" si="8"/>
        <v>0</v>
      </c>
      <c r="K31" s="5">
        <f t="shared" si="8"/>
        <v>0</v>
      </c>
      <c r="L31" s="5">
        <f t="shared" si="8"/>
        <v>0</v>
      </c>
      <c r="M31" s="5">
        <f t="shared" si="8"/>
        <v>0</v>
      </c>
      <c r="N31" s="5">
        <f t="shared" si="8"/>
        <v>0</v>
      </c>
      <c r="O31" s="5">
        <f t="shared" si="8"/>
        <v>0</v>
      </c>
      <c r="P31" s="5">
        <f t="shared" si="8"/>
        <v>0</v>
      </c>
      <c r="Q31" s="5">
        <f t="shared" si="8"/>
        <v>0</v>
      </c>
      <c r="R31" s="5">
        <f t="shared" si="11"/>
        <v>0</v>
      </c>
      <c r="S31" s="5">
        <f t="shared" si="11"/>
        <v>0</v>
      </c>
      <c r="T31" s="5">
        <f t="shared" si="11"/>
        <v>0</v>
      </c>
      <c r="U31" s="5">
        <f t="shared" si="11"/>
        <v>0</v>
      </c>
      <c r="V31" s="5">
        <f t="shared" si="11"/>
        <v>0</v>
      </c>
      <c r="W31" s="5">
        <f t="shared" si="11"/>
        <v>0</v>
      </c>
      <c r="X31" s="5">
        <f t="shared" si="11"/>
        <v>0</v>
      </c>
      <c r="Y31" s="5">
        <f t="shared" si="11"/>
        <v>0</v>
      </c>
      <c r="Z31" s="5">
        <f t="shared" si="11"/>
        <v>0</v>
      </c>
      <c r="AA31" s="5">
        <f t="shared" si="11"/>
        <v>0</v>
      </c>
      <c r="AB31" s="5">
        <f t="shared" si="11"/>
        <v>0</v>
      </c>
      <c r="AC31" s="5">
        <f t="shared" si="11"/>
        <v>0</v>
      </c>
      <c r="AD31" s="5">
        <f t="shared" si="11"/>
        <v>0</v>
      </c>
      <c r="AE31" s="5">
        <f t="shared" si="11"/>
        <v>0</v>
      </c>
      <c r="AF31" s="5">
        <f t="shared" si="11"/>
        <v>0</v>
      </c>
      <c r="AG31" s="5">
        <f t="shared" si="11"/>
        <v>0</v>
      </c>
      <c r="AH31" s="5">
        <f t="shared" si="11"/>
        <v>0</v>
      </c>
      <c r="AI31" s="5">
        <f t="shared" si="11"/>
        <v>0</v>
      </c>
      <c r="AJ31" s="5">
        <f t="shared" si="11"/>
        <v>0</v>
      </c>
      <c r="AK31" s="5">
        <f t="shared" si="11"/>
        <v>27</v>
      </c>
      <c r="AL31" s="5">
        <f t="shared" si="11"/>
        <v>32</v>
      </c>
      <c r="AM31" s="5">
        <f t="shared" si="11"/>
        <v>4</v>
      </c>
      <c r="AN31" s="5">
        <f t="shared" si="11"/>
        <v>25</v>
      </c>
      <c r="AO31" s="5">
        <f t="shared" si="11"/>
        <v>33</v>
      </c>
      <c r="AP31" s="5">
        <f t="shared" si="11"/>
        <v>0</v>
      </c>
      <c r="AQ31" s="5">
        <f t="shared" si="11"/>
        <v>0</v>
      </c>
      <c r="AR31" s="5">
        <f t="shared" si="11"/>
        <v>0</v>
      </c>
      <c r="AS31" s="5">
        <f t="shared" si="11"/>
        <v>0</v>
      </c>
      <c r="AT31" s="5">
        <f t="shared" si="11"/>
        <v>0</v>
      </c>
      <c r="AU31" s="5">
        <f t="shared" si="11"/>
        <v>0</v>
      </c>
      <c r="AV31" s="5">
        <f t="shared" si="11"/>
        <v>0</v>
      </c>
      <c r="AW31" s="5">
        <f t="shared" si="11"/>
        <v>0</v>
      </c>
      <c r="AX31" s="5">
        <f t="shared" si="11"/>
        <v>0</v>
      </c>
      <c r="AY31" s="5">
        <f t="shared" si="11"/>
        <v>0</v>
      </c>
      <c r="AZ31" s="5">
        <f t="shared" si="11"/>
        <v>0</v>
      </c>
      <c r="BA31" s="5">
        <f t="shared" si="11"/>
        <v>0</v>
      </c>
      <c r="BB31" s="5">
        <f t="shared" si="11"/>
        <v>0</v>
      </c>
      <c r="BC31" s="5">
        <f t="shared" si="9"/>
        <v>121</v>
      </c>
      <c r="BD31" s="35">
        <f t="shared" si="10"/>
        <v>0.23818897637795275</v>
      </c>
    </row>
    <row r="32" spans="1:56" ht="12.75">
      <c r="A32" s="16">
        <v>39356</v>
      </c>
      <c r="B32" s="5">
        <f t="shared" si="8"/>
        <v>0</v>
      </c>
      <c r="C32" s="5">
        <f t="shared" si="8"/>
        <v>0</v>
      </c>
      <c r="D32" s="5">
        <f t="shared" si="8"/>
        <v>0</v>
      </c>
      <c r="E32" s="5">
        <f t="shared" si="8"/>
        <v>0</v>
      </c>
      <c r="F32" s="5">
        <f t="shared" si="8"/>
        <v>0</v>
      </c>
      <c r="G32" s="5">
        <f t="shared" si="8"/>
        <v>0</v>
      </c>
      <c r="H32" s="5">
        <f t="shared" si="8"/>
        <v>0</v>
      </c>
      <c r="I32" s="5">
        <f t="shared" si="8"/>
        <v>0</v>
      </c>
      <c r="J32" s="5">
        <f t="shared" si="8"/>
        <v>0</v>
      </c>
      <c r="K32" s="5">
        <f t="shared" si="8"/>
        <v>0</v>
      </c>
      <c r="L32" s="5">
        <f t="shared" si="8"/>
        <v>0</v>
      </c>
      <c r="M32" s="5">
        <f t="shared" si="8"/>
        <v>0</v>
      </c>
      <c r="N32" s="5">
        <f t="shared" si="8"/>
        <v>0</v>
      </c>
      <c r="O32" s="5">
        <f t="shared" si="8"/>
        <v>0</v>
      </c>
      <c r="P32" s="5">
        <f t="shared" si="8"/>
        <v>0</v>
      </c>
      <c r="Q32" s="5">
        <f t="shared" si="8"/>
        <v>0</v>
      </c>
      <c r="R32" s="5">
        <f t="shared" si="11"/>
        <v>0</v>
      </c>
      <c r="S32" s="5">
        <f t="shared" si="11"/>
        <v>0</v>
      </c>
      <c r="T32" s="5">
        <f t="shared" si="11"/>
        <v>0</v>
      </c>
      <c r="U32" s="5">
        <f t="shared" si="11"/>
        <v>0</v>
      </c>
      <c r="V32" s="5">
        <f t="shared" si="11"/>
        <v>0</v>
      </c>
      <c r="W32" s="5">
        <f t="shared" si="11"/>
        <v>0</v>
      </c>
      <c r="X32" s="5">
        <f t="shared" si="11"/>
        <v>0</v>
      </c>
      <c r="Y32" s="5">
        <f t="shared" si="11"/>
        <v>0</v>
      </c>
      <c r="Z32" s="5">
        <f t="shared" si="11"/>
        <v>0</v>
      </c>
      <c r="AA32" s="5">
        <f t="shared" si="11"/>
        <v>0</v>
      </c>
      <c r="AB32" s="5">
        <f t="shared" si="11"/>
        <v>0</v>
      </c>
      <c r="AC32" s="5">
        <f t="shared" si="11"/>
        <v>0</v>
      </c>
      <c r="AD32" s="5">
        <f t="shared" si="11"/>
        <v>0</v>
      </c>
      <c r="AE32" s="5">
        <f t="shared" si="11"/>
        <v>0</v>
      </c>
      <c r="AF32" s="5">
        <f t="shared" si="11"/>
        <v>0</v>
      </c>
      <c r="AG32" s="5">
        <f t="shared" si="11"/>
        <v>0</v>
      </c>
      <c r="AH32" s="5">
        <f t="shared" si="11"/>
        <v>0</v>
      </c>
      <c r="AI32" s="5">
        <f t="shared" si="11"/>
        <v>0</v>
      </c>
      <c r="AJ32" s="5">
        <f t="shared" si="11"/>
        <v>0</v>
      </c>
      <c r="AK32" s="5">
        <f t="shared" si="11"/>
        <v>0</v>
      </c>
      <c r="AL32" s="5">
        <f t="shared" si="11"/>
        <v>0</v>
      </c>
      <c r="AM32" s="5">
        <f t="shared" si="11"/>
        <v>0</v>
      </c>
      <c r="AN32" s="5">
        <f t="shared" si="11"/>
        <v>0</v>
      </c>
      <c r="AO32" s="5">
        <f t="shared" si="11"/>
        <v>0</v>
      </c>
      <c r="AP32" s="5">
        <f t="shared" si="11"/>
        <v>42</v>
      </c>
      <c r="AQ32" s="5">
        <f t="shared" si="11"/>
        <v>48</v>
      </c>
      <c r="AR32" s="5">
        <f t="shared" si="11"/>
        <v>22</v>
      </c>
      <c r="AS32" s="5">
        <f t="shared" si="11"/>
        <v>20</v>
      </c>
      <c r="AT32" s="5">
        <f t="shared" si="11"/>
        <v>0</v>
      </c>
      <c r="AU32" s="5">
        <f t="shared" si="11"/>
        <v>0</v>
      </c>
      <c r="AV32" s="5">
        <f t="shared" si="11"/>
        <v>0</v>
      </c>
      <c r="AW32" s="5">
        <f t="shared" si="11"/>
        <v>0</v>
      </c>
      <c r="AX32" s="5">
        <f t="shared" si="11"/>
        <v>0</v>
      </c>
      <c r="AY32" s="5">
        <f t="shared" si="11"/>
        <v>0</v>
      </c>
      <c r="AZ32" s="5">
        <f t="shared" si="11"/>
        <v>0</v>
      </c>
      <c r="BA32" s="5">
        <f t="shared" si="11"/>
        <v>0</v>
      </c>
      <c r="BB32" s="5">
        <f t="shared" si="11"/>
        <v>0</v>
      </c>
      <c r="BC32" s="5">
        <f t="shared" si="9"/>
        <v>132</v>
      </c>
      <c r="BD32" s="35">
        <f t="shared" si="10"/>
        <v>0.32754342431761785</v>
      </c>
    </row>
    <row r="33" spans="1:56" ht="12.75">
      <c r="A33" s="16">
        <v>39387</v>
      </c>
      <c r="B33" s="5">
        <f t="shared" si="8"/>
        <v>0</v>
      </c>
      <c r="C33" s="5">
        <f t="shared" si="8"/>
        <v>0</v>
      </c>
      <c r="D33" s="5">
        <f t="shared" si="8"/>
        <v>0</v>
      </c>
      <c r="E33" s="5">
        <f t="shared" si="8"/>
        <v>0</v>
      </c>
      <c r="F33" s="5">
        <f t="shared" si="8"/>
        <v>0</v>
      </c>
      <c r="G33" s="5">
        <f t="shared" si="8"/>
        <v>0</v>
      </c>
      <c r="H33" s="5">
        <f t="shared" si="8"/>
        <v>0</v>
      </c>
      <c r="I33" s="5">
        <f t="shared" si="8"/>
        <v>0</v>
      </c>
      <c r="J33" s="5">
        <f t="shared" si="8"/>
        <v>0</v>
      </c>
      <c r="K33" s="5">
        <f t="shared" si="8"/>
        <v>0</v>
      </c>
      <c r="L33" s="5">
        <f t="shared" si="8"/>
        <v>0</v>
      </c>
      <c r="M33" s="5">
        <f t="shared" si="8"/>
        <v>0</v>
      </c>
      <c r="N33" s="5">
        <f t="shared" si="8"/>
        <v>0</v>
      </c>
      <c r="O33" s="5">
        <f t="shared" si="8"/>
        <v>0</v>
      </c>
      <c r="P33" s="5">
        <f t="shared" si="8"/>
        <v>0</v>
      </c>
      <c r="Q33" s="5">
        <f t="shared" si="8"/>
        <v>0</v>
      </c>
      <c r="R33" s="5">
        <f t="shared" si="11"/>
        <v>0</v>
      </c>
      <c r="S33" s="5">
        <f t="shared" si="11"/>
        <v>0</v>
      </c>
      <c r="T33" s="5">
        <f t="shared" si="11"/>
        <v>0</v>
      </c>
      <c r="U33" s="5">
        <f t="shared" si="11"/>
        <v>0</v>
      </c>
      <c r="V33" s="5">
        <f t="shared" si="11"/>
        <v>0</v>
      </c>
      <c r="W33" s="5">
        <f t="shared" si="11"/>
        <v>0</v>
      </c>
      <c r="X33" s="5">
        <f t="shared" si="11"/>
        <v>0</v>
      </c>
      <c r="Y33" s="5">
        <f t="shared" si="11"/>
        <v>0</v>
      </c>
      <c r="Z33" s="5">
        <f t="shared" si="11"/>
        <v>0</v>
      </c>
      <c r="AA33" s="5">
        <f t="shared" si="11"/>
        <v>0</v>
      </c>
      <c r="AB33" s="5">
        <f t="shared" si="11"/>
        <v>0</v>
      </c>
      <c r="AC33" s="5">
        <f t="shared" si="11"/>
        <v>0</v>
      </c>
      <c r="AD33" s="5">
        <f t="shared" si="11"/>
        <v>0</v>
      </c>
      <c r="AE33" s="5">
        <f t="shared" si="11"/>
        <v>0</v>
      </c>
      <c r="AF33" s="5">
        <f t="shared" si="11"/>
        <v>0</v>
      </c>
      <c r="AG33" s="5">
        <f t="shared" si="11"/>
        <v>0</v>
      </c>
      <c r="AH33" s="5">
        <f t="shared" si="11"/>
        <v>0</v>
      </c>
      <c r="AI33" s="5">
        <f t="shared" si="11"/>
        <v>0</v>
      </c>
      <c r="AJ33" s="5">
        <f t="shared" si="11"/>
        <v>0</v>
      </c>
      <c r="AK33" s="5">
        <f t="shared" si="11"/>
        <v>0</v>
      </c>
      <c r="AL33" s="5">
        <f t="shared" si="11"/>
        <v>0</v>
      </c>
      <c r="AM33" s="5">
        <f t="shared" si="11"/>
        <v>0</v>
      </c>
      <c r="AN33" s="5">
        <f t="shared" si="11"/>
        <v>0</v>
      </c>
      <c r="AO33" s="5">
        <f t="shared" si="11"/>
        <v>0</v>
      </c>
      <c r="AP33" s="5">
        <f t="shared" si="11"/>
        <v>0</v>
      </c>
      <c r="AQ33" s="5">
        <f t="shared" si="11"/>
        <v>0</v>
      </c>
      <c r="AR33" s="5">
        <f t="shared" si="11"/>
        <v>0</v>
      </c>
      <c r="AS33" s="5">
        <f t="shared" si="11"/>
        <v>0</v>
      </c>
      <c r="AT33" s="5">
        <f t="shared" si="11"/>
        <v>39</v>
      </c>
      <c r="AU33" s="5">
        <f t="shared" si="11"/>
        <v>8</v>
      </c>
      <c r="AV33" s="5">
        <f t="shared" si="11"/>
        <v>30</v>
      </c>
      <c r="AW33" s="5">
        <f t="shared" si="11"/>
        <v>26</v>
      </c>
      <c r="AX33" s="5">
        <f t="shared" si="11"/>
        <v>0</v>
      </c>
      <c r="AY33" s="5">
        <f t="shared" si="11"/>
        <v>0</v>
      </c>
      <c r="AZ33" s="5">
        <f t="shared" si="11"/>
        <v>0</v>
      </c>
      <c r="BA33" s="5">
        <f t="shared" si="11"/>
        <v>0</v>
      </c>
      <c r="BB33" s="5">
        <f t="shared" si="11"/>
        <v>0</v>
      </c>
      <c r="BC33" s="5">
        <f t="shared" si="9"/>
        <v>103</v>
      </c>
      <c r="BD33" s="35">
        <f t="shared" si="10"/>
        <v>0.2575</v>
      </c>
    </row>
    <row r="34" spans="1:56" ht="12.75">
      <c r="A34" s="16">
        <v>39417</v>
      </c>
      <c r="B34" s="5">
        <f t="shared" si="8"/>
        <v>0</v>
      </c>
      <c r="C34" s="5">
        <f t="shared" si="8"/>
        <v>0</v>
      </c>
      <c r="D34" s="5">
        <f t="shared" si="8"/>
        <v>0</v>
      </c>
      <c r="E34" s="5">
        <f t="shared" si="8"/>
        <v>0</v>
      </c>
      <c r="F34" s="5">
        <f t="shared" si="8"/>
        <v>0</v>
      </c>
      <c r="G34" s="5">
        <f t="shared" si="8"/>
        <v>0</v>
      </c>
      <c r="H34" s="5">
        <f t="shared" si="8"/>
        <v>0</v>
      </c>
      <c r="I34" s="5">
        <f t="shared" si="8"/>
        <v>0</v>
      </c>
      <c r="J34" s="5">
        <f t="shared" si="8"/>
        <v>0</v>
      </c>
      <c r="K34" s="5">
        <f t="shared" si="8"/>
        <v>0</v>
      </c>
      <c r="L34" s="5">
        <f t="shared" si="8"/>
        <v>0</v>
      </c>
      <c r="M34" s="5">
        <f t="shared" si="8"/>
        <v>0</v>
      </c>
      <c r="N34" s="5">
        <f t="shared" si="8"/>
        <v>0</v>
      </c>
      <c r="O34" s="5">
        <f t="shared" si="8"/>
        <v>0</v>
      </c>
      <c r="P34" s="5">
        <f t="shared" si="8"/>
        <v>0</v>
      </c>
      <c r="Q34" s="5">
        <f t="shared" si="8"/>
        <v>0</v>
      </c>
      <c r="R34" s="5">
        <f t="shared" si="11"/>
        <v>0</v>
      </c>
      <c r="S34" s="5">
        <f t="shared" si="11"/>
        <v>0</v>
      </c>
      <c r="T34" s="5">
        <f t="shared" si="11"/>
        <v>0</v>
      </c>
      <c r="U34" s="5">
        <f t="shared" si="11"/>
        <v>0</v>
      </c>
      <c r="V34" s="5">
        <f t="shared" si="11"/>
        <v>0</v>
      </c>
      <c r="W34" s="5">
        <f t="shared" si="11"/>
        <v>0</v>
      </c>
      <c r="X34" s="5">
        <f t="shared" si="11"/>
        <v>0</v>
      </c>
      <c r="Y34" s="5">
        <f t="shared" si="11"/>
        <v>0</v>
      </c>
      <c r="Z34" s="5">
        <f t="shared" si="11"/>
        <v>0</v>
      </c>
      <c r="AA34" s="5">
        <f t="shared" si="11"/>
        <v>0</v>
      </c>
      <c r="AB34" s="5">
        <f t="shared" si="11"/>
        <v>0</v>
      </c>
      <c r="AC34" s="5">
        <f t="shared" si="11"/>
        <v>0</v>
      </c>
      <c r="AD34" s="5">
        <f t="shared" si="11"/>
        <v>0</v>
      </c>
      <c r="AE34" s="5">
        <f t="shared" si="11"/>
        <v>0</v>
      </c>
      <c r="AF34" s="5">
        <f t="shared" si="11"/>
        <v>0</v>
      </c>
      <c r="AG34" s="5">
        <f t="shared" si="11"/>
        <v>0</v>
      </c>
      <c r="AH34" s="5">
        <f t="shared" si="11"/>
        <v>0</v>
      </c>
      <c r="AI34" s="5">
        <f t="shared" si="11"/>
        <v>0</v>
      </c>
      <c r="AJ34" s="5">
        <f t="shared" si="11"/>
        <v>0</v>
      </c>
      <c r="AK34" s="5">
        <f t="shared" si="11"/>
        <v>0</v>
      </c>
      <c r="AL34" s="5">
        <f t="shared" si="11"/>
        <v>0</v>
      </c>
      <c r="AM34" s="5">
        <f t="shared" si="11"/>
        <v>0</v>
      </c>
      <c r="AN34" s="5">
        <f t="shared" si="11"/>
        <v>0</v>
      </c>
      <c r="AO34" s="5">
        <f t="shared" si="11"/>
        <v>0</v>
      </c>
      <c r="AP34" s="5">
        <f t="shared" si="11"/>
        <v>0</v>
      </c>
      <c r="AQ34" s="5">
        <f t="shared" si="11"/>
        <v>0</v>
      </c>
      <c r="AR34" s="5">
        <f t="shared" si="11"/>
        <v>0</v>
      </c>
      <c r="AS34" s="5">
        <f t="shared" si="11"/>
        <v>0</v>
      </c>
      <c r="AT34" s="5">
        <f aca="true" t="shared" si="12" ref="AT34:BB34">IF(MONTH(AT$2)=MONTH($A34),1,0)*AT$4</f>
        <v>0</v>
      </c>
      <c r="AU34" s="5">
        <f t="shared" si="12"/>
        <v>0</v>
      </c>
      <c r="AV34" s="5">
        <f t="shared" si="12"/>
        <v>0</v>
      </c>
      <c r="AW34" s="5">
        <f t="shared" si="12"/>
        <v>0</v>
      </c>
      <c r="AX34" s="5">
        <f t="shared" si="12"/>
        <v>23</v>
      </c>
      <c r="AY34" s="5">
        <f t="shared" si="12"/>
        <v>19</v>
      </c>
      <c r="AZ34" s="5">
        <f t="shared" si="12"/>
        <v>31</v>
      </c>
      <c r="BA34" s="5">
        <f t="shared" si="12"/>
        <v>13</v>
      </c>
      <c r="BB34" s="5">
        <f t="shared" si="12"/>
        <v>35</v>
      </c>
      <c r="BC34" s="5">
        <f t="shared" si="9"/>
        <v>121</v>
      </c>
      <c r="BD34" s="35">
        <f t="shared" si="10"/>
        <v>0.24151696606786427</v>
      </c>
    </row>
    <row r="35" ht="12.75">
      <c r="BD35" s="35"/>
    </row>
    <row r="36" spans="1:56" ht="12.75">
      <c r="A36" s="1" t="s">
        <v>34</v>
      </c>
      <c r="BD36" s="35"/>
    </row>
    <row r="37" spans="1:56" ht="12.75">
      <c r="A37" s="16">
        <v>39083</v>
      </c>
      <c r="B37" s="5">
        <f>IF(MONTH(B$2)=MONTH($A37),1,0)*B$3</f>
        <v>100</v>
      </c>
      <c r="C37" s="5">
        <f aca="true" t="shared" si="13" ref="C37:BB42">IF(MONTH(C$2)=MONTH($A37),1,0)*C$3</f>
        <v>100</v>
      </c>
      <c r="D37" s="5">
        <f t="shared" si="13"/>
        <v>103</v>
      </c>
      <c r="E37" s="5">
        <f t="shared" si="13"/>
        <v>99</v>
      </c>
      <c r="F37" s="5">
        <f t="shared" si="13"/>
        <v>100</v>
      </c>
      <c r="G37" s="5">
        <f t="shared" si="13"/>
        <v>0</v>
      </c>
      <c r="H37" s="5">
        <f t="shared" si="13"/>
        <v>0</v>
      </c>
      <c r="I37" s="5">
        <f t="shared" si="13"/>
        <v>0</v>
      </c>
      <c r="J37" s="5">
        <f t="shared" si="13"/>
        <v>0</v>
      </c>
      <c r="K37" s="5">
        <f t="shared" si="13"/>
        <v>0</v>
      </c>
      <c r="L37" s="5">
        <f t="shared" si="13"/>
        <v>0</v>
      </c>
      <c r="M37" s="5">
        <f t="shared" si="13"/>
        <v>0</v>
      </c>
      <c r="N37" s="5">
        <f t="shared" si="13"/>
        <v>0</v>
      </c>
      <c r="O37" s="5">
        <f t="shared" si="13"/>
        <v>0</v>
      </c>
      <c r="P37" s="5">
        <f t="shared" si="13"/>
        <v>0</v>
      </c>
      <c r="Q37" s="5">
        <f t="shared" si="13"/>
        <v>0</v>
      </c>
      <c r="R37" s="5">
        <f t="shared" si="13"/>
        <v>0</v>
      </c>
      <c r="S37" s="5">
        <f t="shared" si="13"/>
        <v>0</v>
      </c>
      <c r="T37" s="5">
        <f t="shared" si="13"/>
        <v>0</v>
      </c>
      <c r="U37" s="5">
        <f t="shared" si="13"/>
        <v>0</v>
      </c>
      <c r="V37" s="5">
        <f t="shared" si="13"/>
        <v>0</v>
      </c>
      <c r="W37" s="5">
        <f t="shared" si="13"/>
        <v>0</v>
      </c>
      <c r="X37" s="5">
        <f t="shared" si="13"/>
        <v>0</v>
      </c>
      <c r="Y37" s="5">
        <f t="shared" si="13"/>
        <v>0</v>
      </c>
      <c r="Z37" s="5">
        <f t="shared" si="13"/>
        <v>0</v>
      </c>
      <c r="AA37" s="5">
        <f t="shared" si="13"/>
        <v>0</v>
      </c>
      <c r="AB37" s="5">
        <f t="shared" si="13"/>
        <v>0</v>
      </c>
      <c r="AC37" s="5">
        <f t="shared" si="13"/>
        <v>0</v>
      </c>
      <c r="AD37" s="5">
        <f t="shared" si="13"/>
        <v>0</v>
      </c>
      <c r="AE37" s="5">
        <f t="shared" si="13"/>
        <v>0</v>
      </c>
      <c r="AF37" s="5">
        <f t="shared" si="13"/>
        <v>0</v>
      </c>
      <c r="AG37" s="5">
        <f t="shared" si="13"/>
        <v>0</v>
      </c>
      <c r="AH37" s="5">
        <f t="shared" si="13"/>
        <v>0</v>
      </c>
      <c r="AI37" s="5">
        <f t="shared" si="13"/>
        <v>0</v>
      </c>
      <c r="AJ37" s="5">
        <f t="shared" si="13"/>
        <v>0</v>
      </c>
      <c r="AK37" s="5">
        <f t="shared" si="13"/>
        <v>0</v>
      </c>
      <c r="AL37" s="5">
        <f t="shared" si="13"/>
        <v>0</v>
      </c>
      <c r="AM37" s="5">
        <f t="shared" si="13"/>
        <v>0</v>
      </c>
      <c r="AN37" s="5">
        <f t="shared" si="13"/>
        <v>0</v>
      </c>
      <c r="AO37" s="5">
        <f t="shared" si="13"/>
        <v>0</v>
      </c>
      <c r="AP37" s="5">
        <f t="shared" si="13"/>
        <v>0</v>
      </c>
      <c r="AQ37" s="5">
        <f t="shared" si="13"/>
        <v>0</v>
      </c>
      <c r="AR37" s="5">
        <f t="shared" si="13"/>
        <v>0</v>
      </c>
      <c r="AS37" s="5">
        <f t="shared" si="13"/>
        <v>0</v>
      </c>
      <c r="AT37" s="5">
        <f t="shared" si="13"/>
        <v>0</v>
      </c>
      <c r="AU37" s="5">
        <f t="shared" si="13"/>
        <v>0</v>
      </c>
      <c r="AV37" s="5">
        <f t="shared" si="13"/>
        <v>0</v>
      </c>
      <c r="AW37" s="5">
        <f t="shared" si="13"/>
        <v>0</v>
      </c>
      <c r="AX37" s="5">
        <f t="shared" si="13"/>
        <v>0</v>
      </c>
      <c r="AY37" s="5">
        <f t="shared" si="13"/>
        <v>0</v>
      </c>
      <c r="AZ37" s="5">
        <f t="shared" si="13"/>
        <v>0</v>
      </c>
      <c r="BA37" s="5">
        <f t="shared" si="13"/>
        <v>0</v>
      </c>
      <c r="BB37" s="5">
        <f t="shared" si="13"/>
        <v>0</v>
      </c>
      <c r="BC37" s="5">
        <f>IF($B$1="direct",1,SUM(B37:BB37))</f>
        <v>502</v>
      </c>
      <c r="BD37" s="35">
        <f>BC23/BC37</f>
        <v>0.2788844621513944</v>
      </c>
    </row>
    <row r="38" spans="1:56" ht="12.75">
      <c r="A38" s="16">
        <v>39114</v>
      </c>
      <c r="B38" s="5">
        <f aca="true" t="shared" si="14" ref="B38:Q48">IF(MONTH(B$2)=MONTH($A38),1,0)*B$3</f>
        <v>0</v>
      </c>
      <c r="C38" s="5">
        <f t="shared" si="14"/>
        <v>0</v>
      </c>
      <c r="D38" s="5">
        <f t="shared" si="14"/>
        <v>0</v>
      </c>
      <c r="E38" s="5">
        <f t="shared" si="14"/>
        <v>0</v>
      </c>
      <c r="F38" s="5">
        <f t="shared" si="14"/>
        <v>0</v>
      </c>
      <c r="G38" s="5">
        <f t="shared" si="14"/>
        <v>98</v>
      </c>
      <c r="H38" s="5">
        <f t="shared" si="14"/>
        <v>98</v>
      </c>
      <c r="I38" s="5">
        <f t="shared" si="14"/>
        <v>103</v>
      </c>
      <c r="J38" s="5">
        <f t="shared" si="14"/>
        <v>102</v>
      </c>
      <c r="K38" s="5">
        <f t="shared" si="14"/>
        <v>0</v>
      </c>
      <c r="L38" s="5">
        <f t="shared" si="14"/>
        <v>0</v>
      </c>
      <c r="M38" s="5">
        <f t="shared" si="14"/>
        <v>0</v>
      </c>
      <c r="N38" s="5">
        <f t="shared" si="14"/>
        <v>0</v>
      </c>
      <c r="O38" s="5">
        <f t="shared" si="14"/>
        <v>0</v>
      </c>
      <c r="P38" s="5">
        <f t="shared" si="14"/>
        <v>0</v>
      </c>
      <c r="Q38" s="5">
        <f t="shared" si="14"/>
        <v>0</v>
      </c>
      <c r="R38" s="5">
        <f t="shared" si="13"/>
        <v>0</v>
      </c>
      <c r="S38" s="5">
        <f t="shared" si="13"/>
        <v>0</v>
      </c>
      <c r="T38" s="5">
        <f t="shared" si="13"/>
        <v>0</v>
      </c>
      <c r="U38" s="5">
        <f t="shared" si="13"/>
        <v>0</v>
      </c>
      <c r="V38" s="5">
        <f t="shared" si="13"/>
        <v>0</v>
      </c>
      <c r="W38" s="5">
        <f t="shared" si="13"/>
        <v>0</v>
      </c>
      <c r="X38" s="5">
        <f t="shared" si="13"/>
        <v>0</v>
      </c>
      <c r="Y38" s="5">
        <f t="shared" si="13"/>
        <v>0</v>
      </c>
      <c r="Z38" s="5">
        <f t="shared" si="13"/>
        <v>0</v>
      </c>
      <c r="AA38" s="5">
        <f t="shared" si="13"/>
        <v>0</v>
      </c>
      <c r="AB38" s="5">
        <f t="shared" si="13"/>
        <v>0</v>
      </c>
      <c r="AC38" s="5">
        <f t="shared" si="13"/>
        <v>0</v>
      </c>
      <c r="AD38" s="5">
        <f t="shared" si="13"/>
        <v>0</v>
      </c>
      <c r="AE38" s="5">
        <f t="shared" si="13"/>
        <v>0</v>
      </c>
      <c r="AF38" s="5">
        <f t="shared" si="13"/>
        <v>0</v>
      </c>
      <c r="AG38" s="5">
        <f t="shared" si="13"/>
        <v>0</v>
      </c>
      <c r="AH38" s="5">
        <f t="shared" si="13"/>
        <v>0</v>
      </c>
      <c r="AI38" s="5">
        <f t="shared" si="13"/>
        <v>0</v>
      </c>
      <c r="AJ38" s="5">
        <f t="shared" si="13"/>
        <v>0</v>
      </c>
      <c r="AK38" s="5">
        <f t="shared" si="13"/>
        <v>0</v>
      </c>
      <c r="AL38" s="5">
        <f t="shared" si="13"/>
        <v>0</v>
      </c>
      <c r="AM38" s="5">
        <f t="shared" si="13"/>
        <v>0</v>
      </c>
      <c r="AN38" s="5">
        <f t="shared" si="13"/>
        <v>0</v>
      </c>
      <c r="AO38" s="5">
        <f t="shared" si="13"/>
        <v>0</v>
      </c>
      <c r="AP38" s="5">
        <f t="shared" si="13"/>
        <v>0</v>
      </c>
      <c r="AQ38" s="5">
        <f t="shared" si="13"/>
        <v>0</v>
      </c>
      <c r="AR38" s="5">
        <f t="shared" si="13"/>
        <v>0</v>
      </c>
      <c r="AS38" s="5">
        <f t="shared" si="13"/>
        <v>0</v>
      </c>
      <c r="AT38" s="5">
        <f t="shared" si="13"/>
        <v>0</v>
      </c>
      <c r="AU38" s="5">
        <f t="shared" si="13"/>
        <v>0</v>
      </c>
      <c r="AV38" s="5">
        <f t="shared" si="13"/>
        <v>0</v>
      </c>
      <c r="AW38" s="5">
        <f t="shared" si="13"/>
        <v>0</v>
      </c>
      <c r="AX38" s="5">
        <f t="shared" si="13"/>
        <v>0</v>
      </c>
      <c r="AY38" s="5">
        <f t="shared" si="13"/>
        <v>0</v>
      </c>
      <c r="AZ38" s="5">
        <f t="shared" si="13"/>
        <v>0</v>
      </c>
      <c r="BA38" s="5">
        <f t="shared" si="13"/>
        <v>0</v>
      </c>
      <c r="BB38" s="5">
        <f t="shared" si="13"/>
        <v>0</v>
      </c>
      <c r="BC38" s="5">
        <f aca="true" t="shared" si="15" ref="BC38:BC48">IF($B$1="direct",1,SUM(B38:BB38))</f>
        <v>401</v>
      </c>
      <c r="BD38" s="35">
        <f aca="true" t="shared" si="16" ref="BD38:BD48">BC24/BC38</f>
        <v>0.33915211970074816</v>
      </c>
    </row>
    <row r="39" spans="1:56" ht="12.75">
      <c r="A39" s="16">
        <v>39142</v>
      </c>
      <c r="B39" s="5">
        <f t="shared" si="14"/>
        <v>0</v>
      </c>
      <c r="C39" s="5">
        <f t="shared" si="13"/>
        <v>0</v>
      </c>
      <c r="D39" s="5">
        <f t="shared" si="13"/>
        <v>0</v>
      </c>
      <c r="E39" s="5">
        <f t="shared" si="13"/>
        <v>0</v>
      </c>
      <c r="F39" s="5">
        <f t="shared" si="13"/>
        <v>0</v>
      </c>
      <c r="G39" s="5">
        <f t="shared" si="13"/>
        <v>0</v>
      </c>
      <c r="H39" s="5">
        <f t="shared" si="13"/>
        <v>0</v>
      </c>
      <c r="I39" s="5">
        <f t="shared" si="13"/>
        <v>0</v>
      </c>
      <c r="J39" s="5">
        <f t="shared" si="13"/>
        <v>0</v>
      </c>
      <c r="K39" s="5">
        <f t="shared" si="13"/>
        <v>96</v>
      </c>
      <c r="L39" s="5">
        <f t="shared" si="13"/>
        <v>96</v>
      </c>
      <c r="M39" s="5">
        <f t="shared" si="13"/>
        <v>100</v>
      </c>
      <c r="N39" s="5">
        <f t="shared" si="13"/>
        <v>103</v>
      </c>
      <c r="O39" s="5">
        <f t="shared" si="13"/>
        <v>0</v>
      </c>
      <c r="P39" s="5">
        <f t="shared" si="13"/>
        <v>0</v>
      </c>
      <c r="Q39" s="5">
        <f t="shared" si="13"/>
        <v>0</v>
      </c>
      <c r="R39" s="5">
        <f t="shared" si="13"/>
        <v>0</v>
      </c>
      <c r="S39" s="5">
        <f t="shared" si="13"/>
        <v>0</v>
      </c>
      <c r="T39" s="5">
        <f t="shared" si="13"/>
        <v>0</v>
      </c>
      <c r="U39" s="5">
        <f t="shared" si="13"/>
        <v>0</v>
      </c>
      <c r="V39" s="5">
        <f t="shared" si="13"/>
        <v>0</v>
      </c>
      <c r="W39" s="5">
        <f t="shared" si="13"/>
        <v>0</v>
      </c>
      <c r="X39" s="5">
        <f t="shared" si="13"/>
        <v>0</v>
      </c>
      <c r="Y39" s="5">
        <f t="shared" si="13"/>
        <v>0</v>
      </c>
      <c r="Z39" s="5">
        <f t="shared" si="13"/>
        <v>0</v>
      </c>
      <c r="AA39" s="5">
        <f t="shared" si="13"/>
        <v>0</v>
      </c>
      <c r="AB39" s="5">
        <f t="shared" si="13"/>
        <v>0</v>
      </c>
      <c r="AC39" s="5">
        <f t="shared" si="13"/>
        <v>0</v>
      </c>
      <c r="AD39" s="5">
        <f t="shared" si="13"/>
        <v>0</v>
      </c>
      <c r="AE39" s="5">
        <f t="shared" si="13"/>
        <v>0</v>
      </c>
      <c r="AF39" s="5">
        <f t="shared" si="13"/>
        <v>0</v>
      </c>
      <c r="AG39" s="5">
        <f t="shared" si="13"/>
        <v>0</v>
      </c>
      <c r="AH39" s="5">
        <f t="shared" si="13"/>
        <v>0</v>
      </c>
      <c r="AI39" s="5">
        <f t="shared" si="13"/>
        <v>0</v>
      </c>
      <c r="AJ39" s="5">
        <f t="shared" si="13"/>
        <v>0</v>
      </c>
      <c r="AK39" s="5">
        <f t="shared" si="13"/>
        <v>0</v>
      </c>
      <c r="AL39" s="5">
        <f t="shared" si="13"/>
        <v>0</v>
      </c>
      <c r="AM39" s="5">
        <f t="shared" si="13"/>
        <v>0</v>
      </c>
      <c r="AN39" s="5">
        <f t="shared" si="13"/>
        <v>0</v>
      </c>
      <c r="AO39" s="5">
        <f t="shared" si="13"/>
        <v>0</v>
      </c>
      <c r="AP39" s="5">
        <f t="shared" si="13"/>
        <v>0</v>
      </c>
      <c r="AQ39" s="5">
        <f t="shared" si="13"/>
        <v>0</v>
      </c>
      <c r="AR39" s="5">
        <f t="shared" si="13"/>
        <v>0</v>
      </c>
      <c r="AS39" s="5">
        <f t="shared" si="13"/>
        <v>0</v>
      </c>
      <c r="AT39" s="5">
        <f t="shared" si="13"/>
        <v>0</v>
      </c>
      <c r="AU39" s="5">
        <f t="shared" si="13"/>
        <v>0</v>
      </c>
      <c r="AV39" s="5">
        <f t="shared" si="13"/>
        <v>0</v>
      </c>
      <c r="AW39" s="5">
        <f t="shared" si="13"/>
        <v>0</v>
      </c>
      <c r="AX39" s="5">
        <f t="shared" si="13"/>
        <v>0</v>
      </c>
      <c r="AY39" s="5">
        <f t="shared" si="13"/>
        <v>0</v>
      </c>
      <c r="AZ39" s="5">
        <f t="shared" si="13"/>
        <v>0</v>
      </c>
      <c r="BA39" s="5">
        <f t="shared" si="13"/>
        <v>0</v>
      </c>
      <c r="BB39" s="5">
        <f t="shared" si="13"/>
        <v>0</v>
      </c>
      <c r="BC39" s="5">
        <f t="shared" si="15"/>
        <v>395</v>
      </c>
      <c r="BD39" s="35">
        <f t="shared" si="16"/>
        <v>0.3265822784810127</v>
      </c>
    </row>
    <row r="40" spans="1:56" ht="12.75">
      <c r="A40" s="16">
        <v>39173</v>
      </c>
      <c r="B40" s="5">
        <f t="shared" si="14"/>
        <v>0</v>
      </c>
      <c r="C40" s="5">
        <f t="shared" si="13"/>
        <v>0</v>
      </c>
      <c r="D40" s="5">
        <f t="shared" si="13"/>
        <v>0</v>
      </c>
      <c r="E40" s="5">
        <f t="shared" si="13"/>
        <v>0</v>
      </c>
      <c r="F40" s="5">
        <f t="shared" si="13"/>
        <v>0</v>
      </c>
      <c r="G40" s="5">
        <f t="shared" si="13"/>
        <v>0</v>
      </c>
      <c r="H40" s="5">
        <f t="shared" si="13"/>
        <v>0</v>
      </c>
      <c r="I40" s="5">
        <f t="shared" si="13"/>
        <v>0</v>
      </c>
      <c r="J40" s="5">
        <f t="shared" si="13"/>
        <v>0</v>
      </c>
      <c r="K40" s="5">
        <f t="shared" si="13"/>
        <v>0</v>
      </c>
      <c r="L40" s="5">
        <f t="shared" si="13"/>
        <v>0</v>
      </c>
      <c r="M40" s="5">
        <f t="shared" si="13"/>
        <v>0</v>
      </c>
      <c r="N40" s="5">
        <f t="shared" si="13"/>
        <v>0</v>
      </c>
      <c r="O40" s="5">
        <f t="shared" si="13"/>
        <v>101</v>
      </c>
      <c r="P40" s="5">
        <f t="shared" si="13"/>
        <v>104</v>
      </c>
      <c r="Q40" s="5">
        <f t="shared" si="13"/>
        <v>97</v>
      </c>
      <c r="R40" s="5">
        <f t="shared" si="13"/>
        <v>100</v>
      </c>
      <c r="S40" s="5">
        <f t="shared" si="13"/>
        <v>96</v>
      </c>
      <c r="T40" s="5">
        <f t="shared" si="13"/>
        <v>0</v>
      </c>
      <c r="U40" s="5">
        <f t="shared" si="13"/>
        <v>0</v>
      </c>
      <c r="V40" s="5">
        <f t="shared" si="13"/>
        <v>0</v>
      </c>
      <c r="W40" s="5">
        <f t="shared" si="13"/>
        <v>0</v>
      </c>
      <c r="X40" s="5">
        <f t="shared" si="13"/>
        <v>0</v>
      </c>
      <c r="Y40" s="5">
        <f t="shared" si="13"/>
        <v>0</v>
      </c>
      <c r="Z40" s="5">
        <f t="shared" si="13"/>
        <v>0</v>
      </c>
      <c r="AA40" s="5">
        <f t="shared" si="13"/>
        <v>0</v>
      </c>
      <c r="AB40" s="5">
        <f t="shared" si="13"/>
        <v>0</v>
      </c>
      <c r="AC40" s="5">
        <f t="shared" si="13"/>
        <v>0</v>
      </c>
      <c r="AD40" s="5">
        <f t="shared" si="13"/>
        <v>0</v>
      </c>
      <c r="AE40" s="5">
        <f t="shared" si="13"/>
        <v>0</v>
      </c>
      <c r="AF40" s="5">
        <f t="shared" si="13"/>
        <v>0</v>
      </c>
      <c r="AG40" s="5">
        <f t="shared" si="13"/>
        <v>0</v>
      </c>
      <c r="AH40" s="5">
        <f t="shared" si="13"/>
        <v>0</v>
      </c>
      <c r="AI40" s="5">
        <f t="shared" si="13"/>
        <v>0</v>
      </c>
      <c r="AJ40" s="5">
        <f t="shared" si="13"/>
        <v>0</v>
      </c>
      <c r="AK40" s="5">
        <f t="shared" si="13"/>
        <v>0</v>
      </c>
      <c r="AL40" s="5">
        <f t="shared" si="13"/>
        <v>0</v>
      </c>
      <c r="AM40" s="5">
        <f t="shared" si="13"/>
        <v>0</v>
      </c>
      <c r="AN40" s="5">
        <f t="shared" si="13"/>
        <v>0</v>
      </c>
      <c r="AO40" s="5">
        <f t="shared" si="13"/>
        <v>0</v>
      </c>
      <c r="AP40" s="5">
        <f t="shared" si="13"/>
        <v>0</v>
      </c>
      <c r="AQ40" s="5">
        <f t="shared" si="13"/>
        <v>0</v>
      </c>
      <c r="AR40" s="5">
        <f t="shared" si="13"/>
        <v>0</v>
      </c>
      <c r="AS40" s="5">
        <f t="shared" si="13"/>
        <v>0</v>
      </c>
      <c r="AT40" s="5">
        <f t="shared" si="13"/>
        <v>0</v>
      </c>
      <c r="AU40" s="5">
        <f t="shared" si="13"/>
        <v>0</v>
      </c>
      <c r="AV40" s="5">
        <f t="shared" si="13"/>
        <v>0</v>
      </c>
      <c r="AW40" s="5">
        <f t="shared" si="13"/>
        <v>0</v>
      </c>
      <c r="AX40" s="5">
        <f t="shared" si="13"/>
        <v>0</v>
      </c>
      <c r="AY40" s="5">
        <f t="shared" si="13"/>
        <v>0</v>
      </c>
      <c r="AZ40" s="5">
        <f t="shared" si="13"/>
        <v>0</v>
      </c>
      <c r="BA40" s="5">
        <f t="shared" si="13"/>
        <v>0</v>
      </c>
      <c r="BB40" s="5">
        <f t="shared" si="13"/>
        <v>0</v>
      </c>
      <c r="BC40" s="5">
        <f t="shared" si="15"/>
        <v>498</v>
      </c>
      <c r="BD40" s="35">
        <f t="shared" si="16"/>
        <v>0.2751004016064257</v>
      </c>
    </row>
    <row r="41" spans="1:56" ht="12.75">
      <c r="A41" s="16">
        <v>39203</v>
      </c>
      <c r="B41" s="5">
        <f t="shared" si="14"/>
        <v>0</v>
      </c>
      <c r="C41" s="5">
        <f t="shared" si="13"/>
        <v>0</v>
      </c>
      <c r="D41" s="5">
        <f t="shared" si="13"/>
        <v>0</v>
      </c>
      <c r="E41" s="5">
        <f t="shared" si="13"/>
        <v>0</v>
      </c>
      <c r="F41" s="5">
        <f t="shared" si="13"/>
        <v>0</v>
      </c>
      <c r="G41" s="5">
        <f t="shared" si="13"/>
        <v>0</v>
      </c>
      <c r="H41" s="5">
        <f t="shared" si="13"/>
        <v>0</v>
      </c>
      <c r="I41" s="5">
        <f t="shared" si="13"/>
        <v>0</v>
      </c>
      <c r="J41" s="5">
        <f t="shared" si="13"/>
        <v>0</v>
      </c>
      <c r="K41" s="5">
        <f t="shared" si="13"/>
        <v>0</v>
      </c>
      <c r="L41" s="5">
        <f t="shared" si="13"/>
        <v>0</v>
      </c>
      <c r="M41" s="5">
        <f t="shared" si="13"/>
        <v>0</v>
      </c>
      <c r="N41" s="5">
        <f t="shared" si="13"/>
        <v>0</v>
      </c>
      <c r="O41" s="5">
        <f t="shared" si="13"/>
        <v>0</v>
      </c>
      <c r="P41" s="5">
        <f t="shared" si="13"/>
        <v>0</v>
      </c>
      <c r="Q41" s="5">
        <f t="shared" si="13"/>
        <v>0</v>
      </c>
      <c r="R41" s="5">
        <f t="shared" si="13"/>
        <v>0</v>
      </c>
      <c r="S41" s="5">
        <f t="shared" si="13"/>
        <v>0</v>
      </c>
      <c r="T41" s="5">
        <f t="shared" si="13"/>
        <v>96</v>
      </c>
      <c r="U41" s="5">
        <f t="shared" si="13"/>
        <v>96</v>
      </c>
      <c r="V41" s="5">
        <f t="shared" si="13"/>
        <v>98</v>
      </c>
      <c r="W41" s="5">
        <f t="shared" si="13"/>
        <v>104</v>
      </c>
      <c r="X41" s="5">
        <f t="shared" si="13"/>
        <v>0</v>
      </c>
      <c r="Y41" s="5">
        <f t="shared" si="13"/>
        <v>0</v>
      </c>
      <c r="Z41" s="5">
        <f t="shared" si="13"/>
        <v>0</v>
      </c>
      <c r="AA41" s="5">
        <f t="shared" si="13"/>
        <v>0</v>
      </c>
      <c r="AB41" s="5">
        <f t="shared" si="13"/>
        <v>0</v>
      </c>
      <c r="AC41" s="5">
        <f t="shared" si="13"/>
        <v>0</v>
      </c>
      <c r="AD41" s="5">
        <f t="shared" si="13"/>
        <v>0</v>
      </c>
      <c r="AE41" s="5">
        <f t="shared" si="13"/>
        <v>0</v>
      </c>
      <c r="AF41" s="5">
        <f t="shared" si="13"/>
        <v>0</v>
      </c>
      <c r="AG41" s="5">
        <f t="shared" si="13"/>
        <v>0</v>
      </c>
      <c r="AH41" s="5">
        <f t="shared" si="13"/>
        <v>0</v>
      </c>
      <c r="AI41" s="5">
        <f t="shared" si="13"/>
        <v>0</v>
      </c>
      <c r="AJ41" s="5">
        <f t="shared" si="13"/>
        <v>0</v>
      </c>
      <c r="AK41" s="5">
        <f t="shared" si="13"/>
        <v>0</v>
      </c>
      <c r="AL41" s="5">
        <f t="shared" si="13"/>
        <v>0</v>
      </c>
      <c r="AM41" s="5">
        <f t="shared" si="13"/>
        <v>0</v>
      </c>
      <c r="AN41" s="5">
        <f t="shared" si="13"/>
        <v>0</v>
      </c>
      <c r="AO41" s="5">
        <f t="shared" si="13"/>
        <v>0</v>
      </c>
      <c r="AP41" s="5">
        <f t="shared" si="13"/>
        <v>0</v>
      </c>
      <c r="AQ41" s="5">
        <f t="shared" si="13"/>
        <v>0</v>
      </c>
      <c r="AR41" s="5">
        <f t="shared" si="13"/>
        <v>0</v>
      </c>
      <c r="AS41" s="5">
        <f t="shared" si="13"/>
        <v>0</v>
      </c>
      <c r="AT41" s="5">
        <f t="shared" si="13"/>
        <v>0</v>
      </c>
      <c r="AU41" s="5">
        <f t="shared" si="13"/>
        <v>0</v>
      </c>
      <c r="AV41" s="5">
        <f t="shared" si="13"/>
        <v>0</v>
      </c>
      <c r="AW41" s="5">
        <f t="shared" si="13"/>
        <v>0</v>
      </c>
      <c r="AX41" s="5">
        <f t="shared" si="13"/>
        <v>0</v>
      </c>
      <c r="AY41" s="5">
        <f t="shared" si="13"/>
        <v>0</v>
      </c>
      <c r="AZ41" s="5">
        <f t="shared" si="13"/>
        <v>0</v>
      </c>
      <c r="BA41" s="5">
        <f t="shared" si="13"/>
        <v>0</v>
      </c>
      <c r="BB41" s="5">
        <f t="shared" si="13"/>
        <v>0</v>
      </c>
      <c r="BC41" s="5">
        <f t="shared" si="15"/>
        <v>394</v>
      </c>
      <c r="BD41" s="35">
        <f t="shared" si="16"/>
        <v>0.11421319796954314</v>
      </c>
    </row>
    <row r="42" spans="1:56" ht="12.75">
      <c r="A42" s="16">
        <v>39234</v>
      </c>
      <c r="B42" s="5">
        <f t="shared" si="14"/>
        <v>0</v>
      </c>
      <c r="C42" s="5">
        <f t="shared" si="13"/>
        <v>0</v>
      </c>
      <c r="D42" s="5">
        <f t="shared" si="13"/>
        <v>0</v>
      </c>
      <c r="E42" s="5">
        <f t="shared" si="13"/>
        <v>0</v>
      </c>
      <c r="F42" s="5">
        <f t="shared" si="13"/>
        <v>0</v>
      </c>
      <c r="G42" s="5">
        <f t="shared" si="13"/>
        <v>0</v>
      </c>
      <c r="H42" s="5">
        <f t="shared" si="13"/>
        <v>0</v>
      </c>
      <c r="I42" s="5">
        <f t="shared" si="13"/>
        <v>0</v>
      </c>
      <c r="J42" s="5">
        <f t="shared" si="13"/>
        <v>0</v>
      </c>
      <c r="K42" s="5">
        <f t="shared" si="13"/>
        <v>0</v>
      </c>
      <c r="L42" s="5">
        <f t="shared" si="13"/>
        <v>0</v>
      </c>
      <c r="M42" s="5">
        <f aca="true" t="shared" si="17" ref="M42:BB48">IF(MONTH(M$2)=MONTH($A42),1,0)*M$3</f>
        <v>0</v>
      </c>
      <c r="N42" s="5">
        <f t="shared" si="17"/>
        <v>0</v>
      </c>
      <c r="O42" s="5">
        <f t="shared" si="17"/>
        <v>0</v>
      </c>
      <c r="P42" s="5">
        <f t="shared" si="17"/>
        <v>0</v>
      </c>
      <c r="Q42" s="5">
        <f t="shared" si="17"/>
        <v>0</v>
      </c>
      <c r="R42" s="5">
        <f t="shared" si="17"/>
        <v>0</v>
      </c>
      <c r="S42" s="5">
        <f t="shared" si="17"/>
        <v>0</v>
      </c>
      <c r="T42" s="5">
        <f t="shared" si="17"/>
        <v>0</v>
      </c>
      <c r="U42" s="5">
        <f t="shared" si="17"/>
        <v>0</v>
      </c>
      <c r="V42" s="5">
        <f t="shared" si="17"/>
        <v>0</v>
      </c>
      <c r="W42" s="5">
        <f t="shared" si="17"/>
        <v>0</v>
      </c>
      <c r="X42" s="5">
        <f t="shared" si="17"/>
        <v>97</v>
      </c>
      <c r="Y42" s="5">
        <f t="shared" si="17"/>
        <v>97</v>
      </c>
      <c r="Z42" s="5">
        <f t="shared" si="17"/>
        <v>101</v>
      </c>
      <c r="AA42" s="5">
        <f t="shared" si="17"/>
        <v>99</v>
      </c>
      <c r="AB42" s="5">
        <f t="shared" si="17"/>
        <v>0</v>
      </c>
      <c r="AC42" s="5">
        <f t="shared" si="17"/>
        <v>0</v>
      </c>
      <c r="AD42" s="5">
        <f t="shared" si="17"/>
        <v>0</v>
      </c>
      <c r="AE42" s="5">
        <f t="shared" si="17"/>
        <v>0</v>
      </c>
      <c r="AF42" s="5">
        <f t="shared" si="17"/>
        <v>0</v>
      </c>
      <c r="AG42" s="5">
        <f t="shared" si="17"/>
        <v>0</v>
      </c>
      <c r="AH42" s="5">
        <f t="shared" si="17"/>
        <v>0</v>
      </c>
      <c r="AI42" s="5">
        <f t="shared" si="17"/>
        <v>0</v>
      </c>
      <c r="AJ42" s="5">
        <f t="shared" si="17"/>
        <v>0</v>
      </c>
      <c r="AK42" s="5">
        <f t="shared" si="17"/>
        <v>0</v>
      </c>
      <c r="AL42" s="5">
        <f t="shared" si="17"/>
        <v>0</v>
      </c>
      <c r="AM42" s="5">
        <f t="shared" si="17"/>
        <v>0</v>
      </c>
      <c r="AN42" s="5">
        <f t="shared" si="17"/>
        <v>0</v>
      </c>
      <c r="AO42" s="5">
        <f t="shared" si="17"/>
        <v>0</v>
      </c>
      <c r="AP42" s="5">
        <f t="shared" si="17"/>
        <v>0</v>
      </c>
      <c r="AQ42" s="5">
        <f t="shared" si="17"/>
        <v>0</v>
      </c>
      <c r="AR42" s="5">
        <f t="shared" si="17"/>
        <v>0</v>
      </c>
      <c r="AS42" s="5">
        <f t="shared" si="17"/>
        <v>0</v>
      </c>
      <c r="AT42" s="5">
        <f t="shared" si="17"/>
        <v>0</v>
      </c>
      <c r="AU42" s="5">
        <f t="shared" si="17"/>
        <v>0</v>
      </c>
      <c r="AV42" s="5">
        <f t="shared" si="17"/>
        <v>0</v>
      </c>
      <c r="AW42" s="5">
        <f t="shared" si="17"/>
        <v>0</v>
      </c>
      <c r="AX42" s="5">
        <f t="shared" si="17"/>
        <v>0</v>
      </c>
      <c r="AY42" s="5">
        <f t="shared" si="17"/>
        <v>0</v>
      </c>
      <c r="AZ42" s="5">
        <f t="shared" si="17"/>
        <v>0</v>
      </c>
      <c r="BA42" s="5">
        <f t="shared" si="17"/>
        <v>0</v>
      </c>
      <c r="BB42" s="5">
        <f t="shared" si="17"/>
        <v>0</v>
      </c>
      <c r="BC42" s="5">
        <f t="shared" si="15"/>
        <v>394</v>
      </c>
      <c r="BD42" s="35">
        <f t="shared" si="16"/>
        <v>0.2893401015228426</v>
      </c>
    </row>
    <row r="43" spans="1:56" ht="12.75">
      <c r="A43" s="16">
        <v>39264</v>
      </c>
      <c r="B43" s="5">
        <f t="shared" si="14"/>
        <v>0</v>
      </c>
      <c r="C43" s="5">
        <f t="shared" si="14"/>
        <v>0</v>
      </c>
      <c r="D43" s="5">
        <f t="shared" si="14"/>
        <v>0</v>
      </c>
      <c r="E43" s="5">
        <f t="shared" si="14"/>
        <v>0</v>
      </c>
      <c r="F43" s="5">
        <f t="shared" si="14"/>
        <v>0</v>
      </c>
      <c r="G43" s="5">
        <f t="shared" si="14"/>
        <v>0</v>
      </c>
      <c r="H43" s="5">
        <f t="shared" si="14"/>
        <v>0</v>
      </c>
      <c r="I43" s="5">
        <f t="shared" si="14"/>
        <v>0</v>
      </c>
      <c r="J43" s="5">
        <f t="shared" si="14"/>
        <v>0</v>
      </c>
      <c r="K43" s="5">
        <f t="shared" si="14"/>
        <v>0</v>
      </c>
      <c r="L43" s="5">
        <f t="shared" si="14"/>
        <v>0</v>
      </c>
      <c r="M43" s="5">
        <f t="shared" si="14"/>
        <v>0</v>
      </c>
      <c r="N43" s="5">
        <f t="shared" si="14"/>
        <v>0</v>
      </c>
      <c r="O43" s="5">
        <f t="shared" si="14"/>
        <v>0</v>
      </c>
      <c r="P43" s="5">
        <f t="shared" si="14"/>
        <v>0</v>
      </c>
      <c r="Q43" s="5">
        <f t="shared" si="14"/>
        <v>0</v>
      </c>
      <c r="R43" s="5">
        <f t="shared" si="17"/>
        <v>0</v>
      </c>
      <c r="S43" s="5">
        <f t="shared" si="17"/>
        <v>0</v>
      </c>
      <c r="T43" s="5">
        <f t="shared" si="17"/>
        <v>0</v>
      </c>
      <c r="U43" s="5">
        <f t="shared" si="17"/>
        <v>0</v>
      </c>
      <c r="V43" s="5">
        <f t="shared" si="17"/>
        <v>0</v>
      </c>
      <c r="W43" s="5">
        <f t="shared" si="17"/>
        <v>0</v>
      </c>
      <c r="X43" s="5">
        <f t="shared" si="17"/>
        <v>0</v>
      </c>
      <c r="Y43" s="5">
        <f t="shared" si="17"/>
        <v>0</v>
      </c>
      <c r="Z43" s="5">
        <f t="shared" si="17"/>
        <v>0</v>
      </c>
      <c r="AA43" s="5">
        <f t="shared" si="17"/>
        <v>0</v>
      </c>
      <c r="AB43" s="5">
        <f t="shared" si="17"/>
        <v>98</v>
      </c>
      <c r="AC43" s="5">
        <f t="shared" si="17"/>
        <v>97</v>
      </c>
      <c r="AD43" s="5">
        <f t="shared" si="17"/>
        <v>99</v>
      </c>
      <c r="AE43" s="5">
        <f t="shared" si="17"/>
        <v>101</v>
      </c>
      <c r="AF43" s="5">
        <f t="shared" si="17"/>
        <v>104</v>
      </c>
      <c r="AG43" s="5">
        <f t="shared" si="17"/>
        <v>0</v>
      </c>
      <c r="AH43" s="5">
        <f t="shared" si="17"/>
        <v>0</v>
      </c>
      <c r="AI43" s="5">
        <f t="shared" si="17"/>
        <v>0</v>
      </c>
      <c r="AJ43" s="5">
        <f t="shared" si="17"/>
        <v>0</v>
      </c>
      <c r="AK43" s="5">
        <f t="shared" si="17"/>
        <v>0</v>
      </c>
      <c r="AL43" s="5">
        <f t="shared" si="17"/>
        <v>0</v>
      </c>
      <c r="AM43" s="5">
        <f t="shared" si="17"/>
        <v>0</v>
      </c>
      <c r="AN43" s="5">
        <f t="shared" si="17"/>
        <v>0</v>
      </c>
      <c r="AO43" s="5">
        <f t="shared" si="17"/>
        <v>0</v>
      </c>
      <c r="AP43" s="5">
        <f t="shared" si="17"/>
        <v>0</v>
      </c>
      <c r="AQ43" s="5">
        <f t="shared" si="17"/>
        <v>0</v>
      </c>
      <c r="AR43" s="5">
        <f t="shared" si="17"/>
        <v>0</v>
      </c>
      <c r="AS43" s="5">
        <f t="shared" si="17"/>
        <v>0</v>
      </c>
      <c r="AT43" s="5">
        <f t="shared" si="17"/>
        <v>0</v>
      </c>
      <c r="AU43" s="5">
        <f t="shared" si="17"/>
        <v>0</v>
      </c>
      <c r="AV43" s="5">
        <f t="shared" si="17"/>
        <v>0</v>
      </c>
      <c r="AW43" s="5">
        <f t="shared" si="17"/>
        <v>0</v>
      </c>
      <c r="AX43" s="5">
        <f t="shared" si="17"/>
        <v>0</v>
      </c>
      <c r="AY43" s="5">
        <f t="shared" si="17"/>
        <v>0</v>
      </c>
      <c r="AZ43" s="5">
        <f t="shared" si="17"/>
        <v>0</v>
      </c>
      <c r="BA43" s="5">
        <f t="shared" si="17"/>
        <v>0</v>
      </c>
      <c r="BB43" s="5">
        <f t="shared" si="17"/>
        <v>0</v>
      </c>
      <c r="BC43" s="5">
        <f t="shared" si="15"/>
        <v>499</v>
      </c>
      <c r="BD43" s="35">
        <f t="shared" si="16"/>
        <v>0.3106212424849699</v>
      </c>
    </row>
    <row r="44" spans="1:56" ht="12.75">
      <c r="A44" s="16">
        <v>39295</v>
      </c>
      <c r="B44" s="5">
        <f t="shared" si="14"/>
        <v>0</v>
      </c>
      <c r="C44" s="5">
        <f t="shared" si="14"/>
        <v>0</v>
      </c>
      <c r="D44" s="5">
        <f t="shared" si="14"/>
        <v>0</v>
      </c>
      <c r="E44" s="5">
        <f t="shared" si="14"/>
        <v>0</v>
      </c>
      <c r="F44" s="5">
        <f t="shared" si="14"/>
        <v>0</v>
      </c>
      <c r="G44" s="5">
        <f t="shared" si="14"/>
        <v>0</v>
      </c>
      <c r="H44" s="5">
        <f t="shared" si="14"/>
        <v>0</v>
      </c>
      <c r="I44" s="5">
        <f t="shared" si="14"/>
        <v>0</v>
      </c>
      <c r="J44" s="5">
        <f t="shared" si="14"/>
        <v>0</v>
      </c>
      <c r="K44" s="5">
        <f t="shared" si="14"/>
        <v>0</v>
      </c>
      <c r="L44" s="5">
        <f t="shared" si="14"/>
        <v>0</v>
      </c>
      <c r="M44" s="5">
        <f t="shared" si="14"/>
        <v>0</v>
      </c>
      <c r="N44" s="5">
        <f t="shared" si="14"/>
        <v>0</v>
      </c>
      <c r="O44" s="5">
        <f t="shared" si="14"/>
        <v>0</v>
      </c>
      <c r="P44" s="5">
        <f t="shared" si="14"/>
        <v>0</v>
      </c>
      <c r="Q44" s="5">
        <f t="shared" si="14"/>
        <v>0</v>
      </c>
      <c r="R44" s="5">
        <f t="shared" si="17"/>
        <v>0</v>
      </c>
      <c r="S44" s="5">
        <f t="shared" si="17"/>
        <v>0</v>
      </c>
      <c r="T44" s="5">
        <f t="shared" si="17"/>
        <v>0</v>
      </c>
      <c r="U44" s="5">
        <f t="shared" si="17"/>
        <v>0</v>
      </c>
      <c r="V44" s="5">
        <f t="shared" si="17"/>
        <v>0</v>
      </c>
      <c r="W44" s="5">
        <f t="shared" si="17"/>
        <v>0</v>
      </c>
      <c r="X44" s="5">
        <f t="shared" si="17"/>
        <v>0</v>
      </c>
      <c r="Y44" s="5">
        <f t="shared" si="17"/>
        <v>0</v>
      </c>
      <c r="Z44" s="5">
        <f t="shared" si="17"/>
        <v>0</v>
      </c>
      <c r="AA44" s="5">
        <f t="shared" si="17"/>
        <v>0</v>
      </c>
      <c r="AB44" s="5">
        <f t="shared" si="17"/>
        <v>0</v>
      </c>
      <c r="AC44" s="5">
        <f t="shared" si="17"/>
        <v>0</v>
      </c>
      <c r="AD44" s="5">
        <f t="shared" si="17"/>
        <v>0</v>
      </c>
      <c r="AE44" s="5">
        <f t="shared" si="17"/>
        <v>0</v>
      </c>
      <c r="AF44" s="5">
        <f t="shared" si="17"/>
        <v>0</v>
      </c>
      <c r="AG44" s="5">
        <f t="shared" si="17"/>
        <v>96</v>
      </c>
      <c r="AH44" s="5">
        <f t="shared" si="17"/>
        <v>101</v>
      </c>
      <c r="AI44" s="5">
        <f t="shared" si="17"/>
        <v>97</v>
      </c>
      <c r="AJ44" s="5">
        <f t="shared" si="17"/>
        <v>102</v>
      </c>
      <c r="AK44" s="5">
        <f t="shared" si="17"/>
        <v>0</v>
      </c>
      <c r="AL44" s="5">
        <f t="shared" si="17"/>
        <v>0</v>
      </c>
      <c r="AM44" s="5">
        <f t="shared" si="17"/>
        <v>0</v>
      </c>
      <c r="AN44" s="5">
        <f t="shared" si="17"/>
        <v>0</v>
      </c>
      <c r="AO44" s="5">
        <f t="shared" si="17"/>
        <v>0</v>
      </c>
      <c r="AP44" s="5">
        <f t="shared" si="17"/>
        <v>0</v>
      </c>
      <c r="AQ44" s="5">
        <f t="shared" si="17"/>
        <v>0</v>
      </c>
      <c r="AR44" s="5">
        <f t="shared" si="17"/>
        <v>0</v>
      </c>
      <c r="AS44" s="5">
        <f t="shared" si="17"/>
        <v>0</v>
      </c>
      <c r="AT44" s="5">
        <f t="shared" si="17"/>
        <v>0</v>
      </c>
      <c r="AU44" s="5">
        <f t="shared" si="17"/>
        <v>0</v>
      </c>
      <c r="AV44" s="5">
        <f t="shared" si="17"/>
        <v>0</v>
      </c>
      <c r="AW44" s="5">
        <f t="shared" si="17"/>
        <v>0</v>
      </c>
      <c r="AX44" s="5">
        <f t="shared" si="17"/>
        <v>0</v>
      </c>
      <c r="AY44" s="5">
        <f t="shared" si="17"/>
        <v>0</v>
      </c>
      <c r="AZ44" s="5">
        <f t="shared" si="17"/>
        <v>0</v>
      </c>
      <c r="BA44" s="5">
        <f t="shared" si="17"/>
        <v>0</v>
      </c>
      <c r="BB44" s="5">
        <f t="shared" si="17"/>
        <v>0</v>
      </c>
      <c r="BC44" s="5">
        <f t="shared" si="15"/>
        <v>396</v>
      </c>
      <c r="BD44" s="35">
        <f t="shared" si="16"/>
        <v>0.20202020202020202</v>
      </c>
    </row>
    <row r="45" spans="1:56" ht="12.75">
      <c r="A45" s="16">
        <v>39326</v>
      </c>
      <c r="B45" s="5">
        <f t="shared" si="14"/>
        <v>0</v>
      </c>
      <c r="C45" s="5">
        <f t="shared" si="14"/>
        <v>0</v>
      </c>
      <c r="D45" s="5">
        <f t="shared" si="14"/>
        <v>0</v>
      </c>
      <c r="E45" s="5">
        <f t="shared" si="14"/>
        <v>0</v>
      </c>
      <c r="F45" s="5">
        <f t="shared" si="14"/>
        <v>0</v>
      </c>
      <c r="G45" s="5">
        <f t="shared" si="14"/>
        <v>0</v>
      </c>
      <c r="H45" s="5">
        <f t="shared" si="14"/>
        <v>0</v>
      </c>
      <c r="I45" s="5">
        <f t="shared" si="14"/>
        <v>0</v>
      </c>
      <c r="J45" s="5">
        <f t="shared" si="14"/>
        <v>0</v>
      </c>
      <c r="K45" s="5">
        <f t="shared" si="14"/>
        <v>0</v>
      </c>
      <c r="L45" s="5">
        <f t="shared" si="14"/>
        <v>0</v>
      </c>
      <c r="M45" s="5">
        <f t="shared" si="14"/>
        <v>0</v>
      </c>
      <c r="N45" s="5">
        <f t="shared" si="14"/>
        <v>0</v>
      </c>
      <c r="O45" s="5">
        <f t="shared" si="14"/>
        <v>0</v>
      </c>
      <c r="P45" s="5">
        <f t="shared" si="14"/>
        <v>0</v>
      </c>
      <c r="Q45" s="5">
        <f t="shared" si="14"/>
        <v>0</v>
      </c>
      <c r="R45" s="5">
        <f t="shared" si="17"/>
        <v>0</v>
      </c>
      <c r="S45" s="5">
        <f t="shared" si="17"/>
        <v>0</v>
      </c>
      <c r="T45" s="5">
        <f t="shared" si="17"/>
        <v>0</v>
      </c>
      <c r="U45" s="5">
        <f t="shared" si="17"/>
        <v>0</v>
      </c>
      <c r="V45" s="5">
        <f t="shared" si="17"/>
        <v>0</v>
      </c>
      <c r="W45" s="5">
        <f t="shared" si="17"/>
        <v>0</v>
      </c>
      <c r="X45" s="5">
        <f t="shared" si="17"/>
        <v>0</v>
      </c>
      <c r="Y45" s="5">
        <f t="shared" si="17"/>
        <v>0</v>
      </c>
      <c r="Z45" s="5">
        <f t="shared" si="17"/>
        <v>0</v>
      </c>
      <c r="AA45" s="5">
        <f t="shared" si="17"/>
        <v>0</v>
      </c>
      <c r="AB45" s="5">
        <f t="shared" si="17"/>
        <v>0</v>
      </c>
      <c r="AC45" s="5">
        <f t="shared" si="17"/>
        <v>0</v>
      </c>
      <c r="AD45" s="5">
        <f t="shared" si="17"/>
        <v>0</v>
      </c>
      <c r="AE45" s="5">
        <f t="shared" si="17"/>
        <v>0</v>
      </c>
      <c r="AF45" s="5">
        <f t="shared" si="17"/>
        <v>0</v>
      </c>
      <c r="AG45" s="5">
        <f t="shared" si="17"/>
        <v>0</v>
      </c>
      <c r="AH45" s="5">
        <f t="shared" si="17"/>
        <v>0</v>
      </c>
      <c r="AI45" s="5">
        <f t="shared" si="17"/>
        <v>0</v>
      </c>
      <c r="AJ45" s="5">
        <f t="shared" si="17"/>
        <v>0</v>
      </c>
      <c r="AK45" s="5">
        <f t="shared" si="17"/>
        <v>102</v>
      </c>
      <c r="AL45" s="5">
        <f t="shared" si="17"/>
        <v>105</v>
      </c>
      <c r="AM45" s="5">
        <f t="shared" si="17"/>
        <v>103</v>
      </c>
      <c r="AN45" s="5">
        <f t="shared" si="17"/>
        <v>98</v>
      </c>
      <c r="AO45" s="5">
        <f t="shared" si="17"/>
        <v>100</v>
      </c>
      <c r="AP45" s="5">
        <f t="shared" si="17"/>
        <v>0</v>
      </c>
      <c r="AQ45" s="5">
        <f t="shared" si="17"/>
        <v>0</v>
      </c>
      <c r="AR45" s="5">
        <f t="shared" si="17"/>
        <v>0</v>
      </c>
      <c r="AS45" s="5">
        <f t="shared" si="17"/>
        <v>0</v>
      </c>
      <c r="AT45" s="5">
        <f t="shared" si="17"/>
        <v>0</v>
      </c>
      <c r="AU45" s="5">
        <f t="shared" si="17"/>
        <v>0</v>
      </c>
      <c r="AV45" s="5">
        <f t="shared" si="17"/>
        <v>0</v>
      </c>
      <c r="AW45" s="5">
        <f t="shared" si="17"/>
        <v>0</v>
      </c>
      <c r="AX45" s="5">
        <f t="shared" si="17"/>
        <v>0</v>
      </c>
      <c r="AY45" s="5">
        <f t="shared" si="17"/>
        <v>0</v>
      </c>
      <c r="AZ45" s="5">
        <f t="shared" si="17"/>
        <v>0</v>
      </c>
      <c r="BA45" s="5">
        <f t="shared" si="17"/>
        <v>0</v>
      </c>
      <c r="BB45" s="5">
        <f t="shared" si="17"/>
        <v>0</v>
      </c>
      <c r="BC45" s="5">
        <f t="shared" si="15"/>
        <v>508</v>
      </c>
      <c r="BD45" s="35">
        <f t="shared" si="16"/>
        <v>0.23818897637795275</v>
      </c>
    </row>
    <row r="46" spans="1:56" ht="12.75">
      <c r="A46" s="16">
        <v>39356</v>
      </c>
      <c r="B46" s="5">
        <f t="shared" si="14"/>
        <v>0</v>
      </c>
      <c r="C46" s="5">
        <f t="shared" si="14"/>
        <v>0</v>
      </c>
      <c r="D46" s="5">
        <f t="shared" si="14"/>
        <v>0</v>
      </c>
      <c r="E46" s="5">
        <f t="shared" si="14"/>
        <v>0</v>
      </c>
      <c r="F46" s="5">
        <f t="shared" si="14"/>
        <v>0</v>
      </c>
      <c r="G46" s="5">
        <f t="shared" si="14"/>
        <v>0</v>
      </c>
      <c r="H46" s="5">
        <f t="shared" si="14"/>
        <v>0</v>
      </c>
      <c r="I46" s="5">
        <f t="shared" si="14"/>
        <v>0</v>
      </c>
      <c r="J46" s="5">
        <f t="shared" si="14"/>
        <v>0</v>
      </c>
      <c r="K46" s="5">
        <f t="shared" si="14"/>
        <v>0</v>
      </c>
      <c r="L46" s="5">
        <f t="shared" si="14"/>
        <v>0</v>
      </c>
      <c r="M46" s="5">
        <f t="shared" si="14"/>
        <v>0</v>
      </c>
      <c r="N46" s="5">
        <f t="shared" si="14"/>
        <v>0</v>
      </c>
      <c r="O46" s="5">
        <f t="shared" si="14"/>
        <v>0</v>
      </c>
      <c r="P46" s="5">
        <f t="shared" si="14"/>
        <v>0</v>
      </c>
      <c r="Q46" s="5">
        <f t="shared" si="14"/>
        <v>0</v>
      </c>
      <c r="R46" s="5">
        <f t="shared" si="17"/>
        <v>0</v>
      </c>
      <c r="S46" s="5">
        <f t="shared" si="17"/>
        <v>0</v>
      </c>
      <c r="T46" s="5">
        <f t="shared" si="17"/>
        <v>0</v>
      </c>
      <c r="U46" s="5">
        <f t="shared" si="17"/>
        <v>0</v>
      </c>
      <c r="V46" s="5">
        <f t="shared" si="17"/>
        <v>0</v>
      </c>
      <c r="W46" s="5">
        <f t="shared" si="17"/>
        <v>0</v>
      </c>
      <c r="X46" s="5">
        <f t="shared" si="17"/>
        <v>0</v>
      </c>
      <c r="Y46" s="5">
        <f t="shared" si="17"/>
        <v>0</v>
      </c>
      <c r="Z46" s="5">
        <f t="shared" si="17"/>
        <v>0</v>
      </c>
      <c r="AA46" s="5">
        <f t="shared" si="17"/>
        <v>0</v>
      </c>
      <c r="AB46" s="5">
        <f t="shared" si="17"/>
        <v>0</v>
      </c>
      <c r="AC46" s="5">
        <f t="shared" si="17"/>
        <v>0</v>
      </c>
      <c r="AD46" s="5">
        <f t="shared" si="17"/>
        <v>0</v>
      </c>
      <c r="AE46" s="5">
        <f t="shared" si="17"/>
        <v>0</v>
      </c>
      <c r="AF46" s="5">
        <f t="shared" si="17"/>
        <v>0</v>
      </c>
      <c r="AG46" s="5">
        <f t="shared" si="17"/>
        <v>0</v>
      </c>
      <c r="AH46" s="5">
        <f t="shared" si="17"/>
        <v>0</v>
      </c>
      <c r="AI46" s="5">
        <f t="shared" si="17"/>
        <v>0</v>
      </c>
      <c r="AJ46" s="5">
        <f t="shared" si="17"/>
        <v>0</v>
      </c>
      <c r="AK46" s="5">
        <f t="shared" si="17"/>
        <v>0</v>
      </c>
      <c r="AL46" s="5">
        <f t="shared" si="17"/>
        <v>0</v>
      </c>
      <c r="AM46" s="5">
        <f t="shared" si="17"/>
        <v>0</v>
      </c>
      <c r="AN46" s="5">
        <f t="shared" si="17"/>
        <v>0</v>
      </c>
      <c r="AO46" s="5">
        <f t="shared" si="17"/>
        <v>0</v>
      </c>
      <c r="AP46" s="5">
        <f t="shared" si="17"/>
        <v>104</v>
      </c>
      <c r="AQ46" s="5">
        <f t="shared" si="17"/>
        <v>101</v>
      </c>
      <c r="AR46" s="5">
        <f t="shared" si="17"/>
        <v>99</v>
      </c>
      <c r="AS46" s="5">
        <f t="shared" si="17"/>
        <v>99</v>
      </c>
      <c r="AT46" s="5">
        <f t="shared" si="17"/>
        <v>0</v>
      </c>
      <c r="AU46" s="5">
        <f t="shared" si="17"/>
        <v>0</v>
      </c>
      <c r="AV46" s="5">
        <f t="shared" si="17"/>
        <v>0</v>
      </c>
      <c r="AW46" s="5">
        <f t="shared" si="17"/>
        <v>0</v>
      </c>
      <c r="AX46" s="5">
        <f t="shared" si="17"/>
        <v>0</v>
      </c>
      <c r="AY46" s="5">
        <f t="shared" si="17"/>
        <v>0</v>
      </c>
      <c r="AZ46" s="5">
        <f t="shared" si="17"/>
        <v>0</v>
      </c>
      <c r="BA46" s="5">
        <f t="shared" si="17"/>
        <v>0</v>
      </c>
      <c r="BB46" s="5">
        <f t="shared" si="17"/>
        <v>0</v>
      </c>
      <c r="BC46" s="5">
        <f t="shared" si="15"/>
        <v>403</v>
      </c>
      <c r="BD46" s="35">
        <f t="shared" si="16"/>
        <v>0.32754342431761785</v>
      </c>
    </row>
    <row r="47" spans="1:56" ht="12.75">
      <c r="A47" s="16">
        <v>39387</v>
      </c>
      <c r="B47" s="5">
        <f t="shared" si="14"/>
        <v>0</v>
      </c>
      <c r="C47" s="5">
        <f t="shared" si="14"/>
        <v>0</v>
      </c>
      <c r="D47" s="5">
        <f t="shared" si="14"/>
        <v>0</v>
      </c>
      <c r="E47" s="5">
        <f t="shared" si="14"/>
        <v>0</v>
      </c>
      <c r="F47" s="5">
        <f t="shared" si="14"/>
        <v>0</v>
      </c>
      <c r="G47" s="5">
        <f t="shared" si="14"/>
        <v>0</v>
      </c>
      <c r="H47" s="5">
        <f t="shared" si="14"/>
        <v>0</v>
      </c>
      <c r="I47" s="5">
        <f t="shared" si="14"/>
        <v>0</v>
      </c>
      <c r="J47" s="5">
        <f t="shared" si="14"/>
        <v>0</v>
      </c>
      <c r="K47" s="5">
        <f t="shared" si="14"/>
        <v>0</v>
      </c>
      <c r="L47" s="5">
        <f t="shared" si="14"/>
        <v>0</v>
      </c>
      <c r="M47" s="5">
        <f t="shared" si="14"/>
        <v>0</v>
      </c>
      <c r="N47" s="5">
        <f t="shared" si="14"/>
        <v>0</v>
      </c>
      <c r="O47" s="5">
        <f t="shared" si="14"/>
        <v>0</v>
      </c>
      <c r="P47" s="5">
        <f t="shared" si="14"/>
        <v>0</v>
      </c>
      <c r="Q47" s="5">
        <f t="shared" si="14"/>
        <v>0</v>
      </c>
      <c r="R47" s="5">
        <f t="shared" si="17"/>
        <v>0</v>
      </c>
      <c r="S47" s="5">
        <f t="shared" si="17"/>
        <v>0</v>
      </c>
      <c r="T47" s="5">
        <f t="shared" si="17"/>
        <v>0</v>
      </c>
      <c r="U47" s="5">
        <f t="shared" si="17"/>
        <v>0</v>
      </c>
      <c r="V47" s="5">
        <f t="shared" si="17"/>
        <v>0</v>
      </c>
      <c r="W47" s="5">
        <f t="shared" si="17"/>
        <v>0</v>
      </c>
      <c r="X47" s="5">
        <f t="shared" si="17"/>
        <v>0</v>
      </c>
      <c r="Y47" s="5">
        <f t="shared" si="17"/>
        <v>0</v>
      </c>
      <c r="Z47" s="5">
        <f t="shared" si="17"/>
        <v>0</v>
      </c>
      <c r="AA47" s="5">
        <f t="shared" si="17"/>
        <v>0</v>
      </c>
      <c r="AB47" s="5">
        <f t="shared" si="17"/>
        <v>0</v>
      </c>
      <c r="AC47" s="5">
        <f t="shared" si="17"/>
        <v>0</v>
      </c>
      <c r="AD47" s="5">
        <f t="shared" si="17"/>
        <v>0</v>
      </c>
      <c r="AE47" s="5">
        <f t="shared" si="17"/>
        <v>0</v>
      </c>
      <c r="AF47" s="5">
        <f t="shared" si="17"/>
        <v>0</v>
      </c>
      <c r="AG47" s="5">
        <f t="shared" si="17"/>
        <v>0</v>
      </c>
      <c r="AH47" s="5">
        <f t="shared" si="17"/>
        <v>0</v>
      </c>
      <c r="AI47" s="5">
        <f t="shared" si="17"/>
        <v>0</v>
      </c>
      <c r="AJ47" s="5">
        <f t="shared" si="17"/>
        <v>0</v>
      </c>
      <c r="AK47" s="5">
        <f t="shared" si="17"/>
        <v>0</v>
      </c>
      <c r="AL47" s="5">
        <f t="shared" si="17"/>
        <v>0</v>
      </c>
      <c r="AM47" s="5">
        <f t="shared" si="17"/>
        <v>0</v>
      </c>
      <c r="AN47" s="5">
        <f t="shared" si="17"/>
        <v>0</v>
      </c>
      <c r="AO47" s="5">
        <f t="shared" si="17"/>
        <v>0</v>
      </c>
      <c r="AP47" s="5">
        <f t="shared" si="17"/>
        <v>0</v>
      </c>
      <c r="AQ47" s="5">
        <f t="shared" si="17"/>
        <v>0</v>
      </c>
      <c r="AR47" s="5">
        <f t="shared" si="17"/>
        <v>0</v>
      </c>
      <c r="AS47" s="5">
        <f t="shared" si="17"/>
        <v>0</v>
      </c>
      <c r="AT47" s="5">
        <f t="shared" si="17"/>
        <v>104</v>
      </c>
      <c r="AU47" s="5">
        <f t="shared" si="17"/>
        <v>99</v>
      </c>
      <c r="AV47" s="5">
        <f t="shared" si="17"/>
        <v>99</v>
      </c>
      <c r="AW47" s="5">
        <f t="shared" si="17"/>
        <v>98</v>
      </c>
      <c r="AX47" s="5">
        <f t="shared" si="17"/>
        <v>0</v>
      </c>
      <c r="AY47" s="5">
        <f t="shared" si="17"/>
        <v>0</v>
      </c>
      <c r="AZ47" s="5">
        <f t="shared" si="17"/>
        <v>0</v>
      </c>
      <c r="BA47" s="5">
        <f t="shared" si="17"/>
        <v>0</v>
      </c>
      <c r="BB47" s="5">
        <f t="shared" si="17"/>
        <v>0</v>
      </c>
      <c r="BC47" s="5">
        <f t="shared" si="15"/>
        <v>400</v>
      </c>
      <c r="BD47" s="35">
        <f t="shared" si="16"/>
        <v>0.2575</v>
      </c>
    </row>
    <row r="48" spans="1:56" ht="12.75">
      <c r="A48" s="16">
        <v>39417</v>
      </c>
      <c r="B48" s="5">
        <f t="shared" si="14"/>
        <v>0</v>
      </c>
      <c r="C48" s="5">
        <f t="shared" si="14"/>
        <v>0</v>
      </c>
      <c r="D48" s="5">
        <f t="shared" si="14"/>
        <v>0</v>
      </c>
      <c r="E48" s="5">
        <f t="shared" si="14"/>
        <v>0</v>
      </c>
      <c r="F48" s="5">
        <f t="shared" si="14"/>
        <v>0</v>
      </c>
      <c r="G48" s="5">
        <f t="shared" si="14"/>
        <v>0</v>
      </c>
      <c r="H48" s="5">
        <f t="shared" si="14"/>
        <v>0</v>
      </c>
      <c r="I48" s="5">
        <f t="shared" si="14"/>
        <v>0</v>
      </c>
      <c r="J48" s="5">
        <f t="shared" si="14"/>
        <v>0</v>
      </c>
      <c r="K48" s="5">
        <f t="shared" si="14"/>
        <v>0</v>
      </c>
      <c r="L48" s="5">
        <f t="shared" si="14"/>
        <v>0</v>
      </c>
      <c r="M48" s="5">
        <f t="shared" si="14"/>
        <v>0</v>
      </c>
      <c r="N48" s="5">
        <f t="shared" si="14"/>
        <v>0</v>
      </c>
      <c r="O48" s="5">
        <f t="shared" si="14"/>
        <v>0</v>
      </c>
      <c r="P48" s="5">
        <f t="shared" si="14"/>
        <v>0</v>
      </c>
      <c r="Q48" s="5">
        <f t="shared" si="14"/>
        <v>0</v>
      </c>
      <c r="R48" s="5">
        <f t="shared" si="17"/>
        <v>0</v>
      </c>
      <c r="S48" s="5">
        <f t="shared" si="17"/>
        <v>0</v>
      </c>
      <c r="T48" s="5">
        <f t="shared" si="17"/>
        <v>0</v>
      </c>
      <c r="U48" s="5">
        <f t="shared" si="17"/>
        <v>0</v>
      </c>
      <c r="V48" s="5">
        <f t="shared" si="17"/>
        <v>0</v>
      </c>
      <c r="W48" s="5">
        <f t="shared" si="17"/>
        <v>0</v>
      </c>
      <c r="X48" s="5">
        <f t="shared" si="17"/>
        <v>0</v>
      </c>
      <c r="Y48" s="5">
        <f t="shared" si="17"/>
        <v>0</v>
      </c>
      <c r="Z48" s="5">
        <f t="shared" si="17"/>
        <v>0</v>
      </c>
      <c r="AA48" s="5">
        <f t="shared" si="17"/>
        <v>0</v>
      </c>
      <c r="AB48" s="5">
        <f t="shared" si="17"/>
        <v>0</v>
      </c>
      <c r="AC48" s="5">
        <f t="shared" si="17"/>
        <v>0</v>
      </c>
      <c r="AD48" s="5">
        <f t="shared" si="17"/>
        <v>0</v>
      </c>
      <c r="AE48" s="5">
        <f t="shared" si="17"/>
        <v>0</v>
      </c>
      <c r="AF48" s="5">
        <f t="shared" si="17"/>
        <v>0</v>
      </c>
      <c r="AG48" s="5">
        <f t="shared" si="17"/>
        <v>0</v>
      </c>
      <c r="AH48" s="5">
        <f t="shared" si="17"/>
        <v>0</v>
      </c>
      <c r="AI48" s="5">
        <f t="shared" si="17"/>
        <v>0</v>
      </c>
      <c r="AJ48" s="5">
        <f t="shared" si="17"/>
        <v>0</v>
      </c>
      <c r="AK48" s="5">
        <f t="shared" si="17"/>
        <v>0</v>
      </c>
      <c r="AL48" s="5">
        <f t="shared" si="17"/>
        <v>0</v>
      </c>
      <c r="AM48" s="5">
        <f t="shared" si="17"/>
        <v>0</v>
      </c>
      <c r="AN48" s="5">
        <f t="shared" si="17"/>
        <v>0</v>
      </c>
      <c r="AO48" s="5">
        <f t="shared" si="17"/>
        <v>0</v>
      </c>
      <c r="AP48" s="5">
        <f t="shared" si="17"/>
        <v>0</v>
      </c>
      <c r="AQ48" s="5">
        <f t="shared" si="17"/>
        <v>0</v>
      </c>
      <c r="AR48" s="5">
        <f t="shared" si="17"/>
        <v>0</v>
      </c>
      <c r="AS48" s="5">
        <f t="shared" si="17"/>
        <v>0</v>
      </c>
      <c r="AT48" s="5">
        <f aca="true" t="shared" si="18" ref="AT48:BB48">IF(MONTH(AT$2)=MONTH($A48),1,0)*AT$3</f>
        <v>0</v>
      </c>
      <c r="AU48" s="5">
        <f t="shared" si="18"/>
        <v>0</v>
      </c>
      <c r="AV48" s="5">
        <f t="shared" si="18"/>
        <v>0</v>
      </c>
      <c r="AW48" s="5">
        <f t="shared" si="18"/>
        <v>0</v>
      </c>
      <c r="AX48" s="5">
        <f t="shared" si="18"/>
        <v>100</v>
      </c>
      <c r="AY48" s="5">
        <f t="shared" si="18"/>
        <v>98</v>
      </c>
      <c r="AZ48" s="5">
        <f t="shared" si="18"/>
        <v>100</v>
      </c>
      <c r="BA48" s="5">
        <f t="shared" si="18"/>
        <v>99</v>
      </c>
      <c r="BB48" s="5">
        <f t="shared" si="18"/>
        <v>104</v>
      </c>
      <c r="BC48" s="5">
        <f t="shared" si="15"/>
        <v>501</v>
      </c>
      <c r="BD48" s="35">
        <f t="shared" si="16"/>
        <v>0.24151696606786427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T76"/>
  <sheetViews>
    <sheetView zoomScale="75" zoomScaleNormal="75" workbookViewId="0" topLeftCell="A37">
      <selection activeCell="T56" sqref="T56:T64"/>
    </sheetView>
  </sheetViews>
  <sheetFormatPr defaultColWidth="9.140625" defaultRowHeight="12.75"/>
  <cols>
    <col min="4" max="4" width="2.8515625" style="0" customWidth="1"/>
    <col min="6" max="6" width="2.8515625" style="0" customWidth="1"/>
    <col min="8" max="8" width="2.8515625" style="0" customWidth="1"/>
    <col min="10" max="10" width="2.8515625" style="0" customWidth="1"/>
    <col min="12" max="12" width="2.8515625" style="0" customWidth="1"/>
    <col min="14" max="14" width="2.8515625" style="0" customWidth="1"/>
    <col min="16" max="16" width="2.8515625" style="0" customWidth="1"/>
    <col min="18" max="18" width="2.8515625" style="0" customWidth="1"/>
    <col min="20" max="20" width="2.8515625" style="0" customWidth="1"/>
  </cols>
  <sheetData>
    <row r="1" ht="12.75">
      <c r="A1" t="str">
        <f>'Turnover Data'!A1</f>
        <v>Turnover %</v>
      </c>
    </row>
    <row r="54" ht="20.25">
      <c r="A54" s="11" t="s">
        <v>7</v>
      </c>
    </row>
    <row r="55" spans="3:20" ht="12.75">
      <c r="C55" s="8">
        <f aca="true" t="shared" si="0" ref="C55:O55">E55-7</f>
        <v>39448</v>
      </c>
      <c r="D55" s="10"/>
      <c r="E55" s="8">
        <f t="shared" si="0"/>
        <v>39455</v>
      </c>
      <c r="F55" s="10"/>
      <c r="G55" s="8">
        <f t="shared" si="0"/>
        <v>39462</v>
      </c>
      <c r="H55" s="10"/>
      <c r="I55" s="8">
        <f t="shared" si="0"/>
        <v>39469</v>
      </c>
      <c r="J55" s="10"/>
      <c r="K55" s="8">
        <f t="shared" si="0"/>
        <v>39476</v>
      </c>
      <c r="L55" s="10"/>
      <c r="M55" s="8">
        <f t="shared" si="0"/>
        <v>39483</v>
      </c>
      <c r="N55" s="10"/>
      <c r="O55" s="8">
        <f t="shared" si="0"/>
        <v>39490</v>
      </c>
      <c r="P55" s="10"/>
      <c r="Q55" s="9">
        <f>S55-7</f>
        <v>39497</v>
      </c>
      <c r="R55" s="10"/>
      <c r="S55" s="9">
        <f>'Detailed Instructions'!C6</f>
        <v>39504</v>
      </c>
      <c r="T55" s="10"/>
    </row>
    <row r="56" spans="1:20" ht="12.75">
      <c r="A56" s="12" t="str">
        <f>'Turnover Data'!A10</f>
        <v>Retired</v>
      </c>
      <c r="B56" s="13"/>
      <c r="C56" s="7">
        <f>HLOOKUP(C$55,'Turnover Data'!$B$2:$BB$18,ROW()-47)</f>
        <v>7</v>
      </c>
      <c r="D56" s="7"/>
      <c r="E56" s="7">
        <f>HLOOKUP(E$55,'Turnover Data'!$B$2:$BB$18,ROW()-47)</f>
        <v>8</v>
      </c>
      <c r="F56" s="7"/>
      <c r="G56" s="7">
        <f>HLOOKUP(G$55,'Turnover Data'!$B$2:$BB$18,ROW()-47)</f>
        <v>10</v>
      </c>
      <c r="H56" s="7">
        <v>3</v>
      </c>
      <c r="I56" s="7">
        <f>HLOOKUP(I$55,'Turnover Data'!$B$2:$BB$18,ROW()-47)</f>
        <v>2</v>
      </c>
      <c r="J56" s="7"/>
      <c r="K56" s="7">
        <f>HLOOKUP(K$55,'Turnover Data'!$B$2:$BB$18,ROW()-47)</f>
        <v>29</v>
      </c>
      <c r="L56" s="7"/>
      <c r="M56" s="7">
        <f>HLOOKUP(M$55,'Turnover Data'!$B$2:$BB$18,ROW()-47)</f>
        <v>22</v>
      </c>
      <c r="N56" s="7"/>
      <c r="O56" s="7">
        <f>HLOOKUP(O$55,'Turnover Data'!$B$2:$BB$18,ROW()-47)</f>
        <v>25</v>
      </c>
      <c r="P56" s="7"/>
      <c r="Q56" s="7">
        <f>HLOOKUP(Q$55,'Turnover Data'!$B$2:$BB$18,ROW()-47)</f>
        <v>18</v>
      </c>
      <c r="R56" s="7"/>
      <c r="S56" s="7">
        <f>HLOOKUP(S$55,'Turnover Data'!$B$2:$BB$18,ROW()-47)</f>
        <v>10</v>
      </c>
      <c r="T56" s="67"/>
    </row>
    <row r="57" spans="1:20" ht="12.75">
      <c r="A57" s="12" t="str">
        <f>'Turnover Data'!A11</f>
        <v>Quit</v>
      </c>
      <c r="B57" s="13"/>
      <c r="C57" s="7">
        <f>HLOOKUP(C$55,'Turnover Data'!$B$2:$BB$18,ROW()-47)</f>
        <v>9</v>
      </c>
      <c r="D57" s="7">
        <v>1</v>
      </c>
      <c r="E57" s="7">
        <f>HLOOKUP(E$55,'Turnover Data'!$B$2:$BB$18,ROW()-47)</f>
        <v>0</v>
      </c>
      <c r="F57" s="7"/>
      <c r="G57" s="7">
        <f>HLOOKUP(G$55,'Turnover Data'!$B$2:$BB$18,ROW()-47)</f>
        <v>8</v>
      </c>
      <c r="H57" s="7"/>
      <c r="I57" s="7">
        <f>HLOOKUP(I$55,'Turnover Data'!$B$2:$BB$18,ROW()-47)</f>
        <v>2</v>
      </c>
      <c r="J57" s="7"/>
      <c r="K57" s="7">
        <f>HLOOKUP(K$55,'Turnover Data'!$B$2:$BB$18,ROW()-47)</f>
        <v>0</v>
      </c>
      <c r="L57" s="7"/>
      <c r="M57" s="7">
        <f>HLOOKUP(M$55,'Turnover Data'!$B$2:$BB$18,ROW()-47)</f>
        <v>5</v>
      </c>
      <c r="N57" s="7"/>
      <c r="O57" s="7">
        <f>HLOOKUP(O$55,'Turnover Data'!$B$2:$BB$18,ROW()-47)</f>
        <v>9</v>
      </c>
      <c r="P57" s="7"/>
      <c r="Q57" s="7">
        <f>HLOOKUP(Q$55,'Turnover Data'!$B$2:$BB$18,ROW()-47)</f>
        <v>2</v>
      </c>
      <c r="R57" s="7"/>
      <c r="S57" s="7">
        <f>HLOOKUP(S$55,'Turnover Data'!$B$2:$BB$18,ROW()-47)</f>
        <v>8</v>
      </c>
      <c r="T57" s="67"/>
    </row>
    <row r="58" spans="1:20" ht="12.75">
      <c r="A58" s="12" t="str">
        <f>'Turnover Data'!A12</f>
        <v>Dismissed - Points</v>
      </c>
      <c r="B58" s="13"/>
      <c r="C58" s="7">
        <f>HLOOKUP(C$55,'Turnover Data'!$B$2:$BB$18,ROW()-47)</f>
        <v>0</v>
      </c>
      <c r="D58" s="7"/>
      <c r="E58" s="7">
        <f>HLOOKUP(E$55,'Turnover Data'!$B$2:$BB$18,ROW()-47)</f>
        <v>11</v>
      </c>
      <c r="F58" s="7">
        <v>2</v>
      </c>
      <c r="G58" s="7">
        <f>HLOOKUP(G$55,'Turnover Data'!$B$2:$BB$18,ROW()-47)</f>
        <v>21</v>
      </c>
      <c r="H58" s="7"/>
      <c r="I58" s="7">
        <f>HLOOKUP(I$55,'Turnover Data'!$B$2:$BB$18,ROW()-47)</f>
        <v>25</v>
      </c>
      <c r="J58" s="7"/>
      <c r="K58" s="7">
        <f>HLOOKUP(K$55,'Turnover Data'!$B$2:$BB$18,ROW()-47)</f>
        <v>0</v>
      </c>
      <c r="L58" s="7"/>
      <c r="M58" s="7">
        <f>HLOOKUP(M$55,'Turnover Data'!$B$2:$BB$18,ROW()-47)</f>
        <v>13</v>
      </c>
      <c r="N58" s="7"/>
      <c r="O58" s="7">
        <f>HLOOKUP(O$55,'Turnover Data'!$B$2:$BB$18,ROW()-47)</f>
        <v>10</v>
      </c>
      <c r="P58" s="7"/>
      <c r="Q58" s="7">
        <f>HLOOKUP(Q$55,'Turnover Data'!$B$2:$BB$18,ROW()-47)</f>
        <v>3</v>
      </c>
      <c r="R58" s="7"/>
      <c r="S58" s="7">
        <f>HLOOKUP(S$55,'Turnover Data'!$B$2:$BB$18,ROW()-47)</f>
        <v>6</v>
      </c>
      <c r="T58" s="67"/>
    </row>
    <row r="59" spans="1:20" ht="25.5">
      <c r="A59" s="12" t="str">
        <f>'Turnover Data'!A13</f>
        <v>Dismissed - Discipline</v>
      </c>
      <c r="B59" s="13"/>
      <c r="C59" s="7">
        <f>HLOOKUP(C$55,'Turnover Data'!$B$2:$BB$18,ROW()-47)</f>
        <v>6</v>
      </c>
      <c r="D59" s="7"/>
      <c r="E59" s="7">
        <f>HLOOKUP(E$55,'Turnover Data'!$B$2:$BB$18,ROW()-47)</f>
        <v>0</v>
      </c>
      <c r="F59" s="7"/>
      <c r="G59" s="7">
        <f>HLOOKUP(G$55,'Turnover Data'!$B$2:$BB$18,ROW()-47)</f>
        <v>0</v>
      </c>
      <c r="H59" s="7"/>
      <c r="I59" s="7">
        <f>HLOOKUP(I$55,'Turnover Data'!$B$2:$BB$18,ROW()-47)</f>
        <v>1</v>
      </c>
      <c r="J59" s="7"/>
      <c r="K59" s="7">
        <f>HLOOKUP(K$55,'Turnover Data'!$B$2:$BB$18,ROW()-47)</f>
        <v>1</v>
      </c>
      <c r="L59" s="7"/>
      <c r="M59" s="7">
        <f>HLOOKUP(M$55,'Turnover Data'!$B$2:$BB$18,ROW()-47)</f>
        <v>0</v>
      </c>
      <c r="N59" s="7"/>
      <c r="O59" s="7">
        <f>HLOOKUP(O$55,'Turnover Data'!$B$2:$BB$18,ROW()-47)</f>
        <v>1</v>
      </c>
      <c r="P59" s="7"/>
      <c r="Q59" s="7">
        <f>HLOOKUP(Q$55,'Turnover Data'!$B$2:$BB$18,ROW()-47)</f>
        <v>1</v>
      </c>
      <c r="R59" s="7"/>
      <c r="S59" s="7">
        <f>HLOOKUP(S$55,'Turnover Data'!$B$2:$BB$18,ROW()-47)</f>
        <v>3</v>
      </c>
      <c r="T59" s="67"/>
    </row>
    <row r="60" spans="1:20" ht="12.75">
      <c r="A60" s="12">
        <f>'Turnover Data'!A14</f>
        <v>0</v>
      </c>
      <c r="B60" s="13"/>
      <c r="C60" s="7">
        <f>HLOOKUP(C$55,'Turnover Data'!$B$2:$BB$18,ROW()-47)</f>
        <v>0</v>
      </c>
      <c r="D60" s="7"/>
      <c r="E60" s="7">
        <f>HLOOKUP(E$55,'Turnover Data'!$B$2:$BB$18,ROW()-47)</f>
        <v>0</v>
      </c>
      <c r="F60" s="7"/>
      <c r="G60" s="7">
        <f>HLOOKUP(G$55,'Turnover Data'!$B$2:$BB$18,ROW()-47)</f>
        <v>0</v>
      </c>
      <c r="H60" s="7"/>
      <c r="I60" s="7">
        <f>HLOOKUP(I$55,'Turnover Data'!$B$2:$BB$18,ROW()-47)</f>
        <v>0</v>
      </c>
      <c r="J60" s="7"/>
      <c r="K60" s="7">
        <f>HLOOKUP(K$55,'Turnover Data'!$B$2:$BB$18,ROW()-47)</f>
        <v>0</v>
      </c>
      <c r="L60" s="7"/>
      <c r="M60" s="7">
        <f>HLOOKUP(M$55,'Turnover Data'!$B$2:$BB$18,ROW()-47)</f>
        <v>0</v>
      </c>
      <c r="N60" s="7"/>
      <c r="O60" s="7">
        <f>HLOOKUP(O$55,'Turnover Data'!$B$2:$BB$18,ROW()-47)</f>
        <v>0</v>
      </c>
      <c r="P60" s="7"/>
      <c r="Q60" s="7">
        <f>HLOOKUP(Q$55,'Turnover Data'!$B$2:$BB$18,ROW()-47)</f>
        <v>0</v>
      </c>
      <c r="R60" s="7"/>
      <c r="S60" s="7">
        <f>HLOOKUP(S$55,'Turnover Data'!$B$2:$BB$18,ROW()-47)</f>
        <v>0</v>
      </c>
      <c r="T60" s="67"/>
    </row>
    <row r="61" spans="1:20" ht="12.75">
      <c r="A61" s="12">
        <f>'Turnover Data'!A15</f>
        <v>0</v>
      </c>
      <c r="B61" s="13"/>
      <c r="C61" s="7">
        <f>HLOOKUP(C$55,'Turnover Data'!$B$2:$BB$18,ROW()-47)</f>
        <v>0</v>
      </c>
      <c r="D61" s="7"/>
      <c r="E61" s="7">
        <f>HLOOKUP(E$55,'Turnover Data'!$B$2:$BB$18,ROW()-47)</f>
        <v>0</v>
      </c>
      <c r="F61" s="7"/>
      <c r="G61" s="7">
        <f>HLOOKUP(G$55,'Turnover Data'!$B$2:$BB$18,ROW()-47)</f>
        <v>0</v>
      </c>
      <c r="H61" s="7"/>
      <c r="I61" s="7">
        <f>HLOOKUP(I$55,'Turnover Data'!$B$2:$BB$18,ROW()-47)</f>
        <v>0</v>
      </c>
      <c r="J61" s="7"/>
      <c r="K61" s="7">
        <f>HLOOKUP(K$55,'Turnover Data'!$B$2:$BB$18,ROW()-47)</f>
        <v>0</v>
      </c>
      <c r="L61" s="7"/>
      <c r="M61" s="7">
        <f>HLOOKUP(M$55,'Turnover Data'!$B$2:$BB$18,ROW()-47)</f>
        <v>0</v>
      </c>
      <c r="N61" s="7"/>
      <c r="O61" s="7">
        <f>HLOOKUP(O$55,'Turnover Data'!$B$2:$BB$18,ROW()-47)</f>
        <v>0</v>
      </c>
      <c r="P61" s="7"/>
      <c r="Q61" s="7">
        <f>HLOOKUP(Q$55,'Turnover Data'!$B$2:$BB$18,ROW()-47)</f>
        <v>0</v>
      </c>
      <c r="R61" s="7"/>
      <c r="S61" s="7">
        <f>HLOOKUP(S$55,'Turnover Data'!$B$2:$BB$18,ROW()-47)</f>
        <v>0</v>
      </c>
      <c r="T61" s="67"/>
    </row>
    <row r="62" spans="1:20" ht="12.75">
      <c r="A62" s="12">
        <f>'Turnover Data'!A16</f>
        <v>0</v>
      </c>
      <c r="B62" s="13"/>
      <c r="C62" s="7">
        <f>HLOOKUP(C$55,'Turnover Data'!$B$2:$BB$18,ROW()-47)</f>
        <v>0</v>
      </c>
      <c r="D62" s="7"/>
      <c r="E62" s="7">
        <f>HLOOKUP(E$55,'Turnover Data'!$B$2:$BB$18,ROW()-47)</f>
        <v>0</v>
      </c>
      <c r="F62" s="7"/>
      <c r="G62" s="7">
        <f>HLOOKUP(G$55,'Turnover Data'!$B$2:$BB$18,ROW()-47)</f>
        <v>0</v>
      </c>
      <c r="H62" s="7"/>
      <c r="I62" s="7">
        <f>HLOOKUP(I$55,'Turnover Data'!$B$2:$BB$18,ROW()-47)</f>
        <v>0</v>
      </c>
      <c r="J62" s="7"/>
      <c r="K62" s="7">
        <f>HLOOKUP(K$55,'Turnover Data'!$B$2:$BB$18,ROW()-47)</f>
        <v>0</v>
      </c>
      <c r="L62" s="7"/>
      <c r="M62" s="7">
        <f>HLOOKUP(M$55,'Turnover Data'!$B$2:$BB$18,ROW()-47)</f>
        <v>0</v>
      </c>
      <c r="N62" s="7"/>
      <c r="O62" s="7">
        <f>HLOOKUP(O$55,'Turnover Data'!$B$2:$BB$18,ROW()-47)</f>
        <v>0</v>
      </c>
      <c r="P62" s="7"/>
      <c r="Q62" s="7">
        <f>HLOOKUP(Q$55,'Turnover Data'!$B$2:$BB$18,ROW()-47)</f>
        <v>0</v>
      </c>
      <c r="R62" s="7"/>
      <c r="S62" s="7">
        <f>HLOOKUP(S$55,'Turnover Data'!$B$2:$BB$18,ROW()-47)</f>
        <v>0</v>
      </c>
      <c r="T62" s="67"/>
    </row>
    <row r="63" spans="1:20" ht="12.75">
      <c r="A63" s="12">
        <f>'Turnover Data'!A17</f>
        <v>0</v>
      </c>
      <c r="B63" s="13"/>
      <c r="C63" s="7">
        <f>HLOOKUP(C$55,'Turnover Data'!$B$2:$BB$18,ROW()-47)</f>
        <v>0</v>
      </c>
      <c r="D63" s="7"/>
      <c r="E63" s="7">
        <f>HLOOKUP(E$55,'Turnover Data'!$B$2:$BB$18,ROW()-47)</f>
        <v>0</v>
      </c>
      <c r="F63" s="7"/>
      <c r="G63" s="7">
        <f>HLOOKUP(G$55,'Turnover Data'!$B$2:$BB$18,ROW()-47)</f>
        <v>0</v>
      </c>
      <c r="H63" s="7"/>
      <c r="I63" s="7">
        <f>HLOOKUP(I$55,'Turnover Data'!$B$2:$BB$18,ROW()-47)</f>
        <v>0</v>
      </c>
      <c r="J63" s="7"/>
      <c r="K63" s="7">
        <f>HLOOKUP(K$55,'Turnover Data'!$B$2:$BB$18,ROW()-47)</f>
        <v>0</v>
      </c>
      <c r="L63" s="7"/>
      <c r="M63" s="7">
        <f>HLOOKUP(M$55,'Turnover Data'!$B$2:$BB$18,ROW()-47)</f>
        <v>0</v>
      </c>
      <c r="N63" s="7"/>
      <c r="O63" s="7">
        <f>HLOOKUP(O$55,'Turnover Data'!$B$2:$BB$18,ROW()-47)</f>
        <v>0</v>
      </c>
      <c r="P63" s="7"/>
      <c r="Q63" s="7">
        <f>HLOOKUP(Q$55,'Turnover Data'!$B$2:$BB$18,ROW()-47)</f>
        <v>0</v>
      </c>
      <c r="R63" s="7"/>
      <c r="S63" s="7">
        <f>HLOOKUP(S$55,'Turnover Data'!$B$2:$BB$18,ROW()-47)</f>
        <v>0</v>
      </c>
      <c r="T63" s="67"/>
    </row>
    <row r="64" spans="1:20" ht="12.75">
      <c r="A64" s="12">
        <f>'Turnover Data'!A18</f>
        <v>0</v>
      </c>
      <c r="B64" s="13"/>
      <c r="C64" s="7">
        <f>HLOOKUP(C$55,'Turnover Data'!$B$2:$BB$18,ROW()-47)</f>
        <v>0</v>
      </c>
      <c r="D64" s="7"/>
      <c r="E64" s="7">
        <f>HLOOKUP(E$55,'Turnover Data'!$B$2:$BB$18,ROW()-47)</f>
        <v>0</v>
      </c>
      <c r="F64" s="7"/>
      <c r="G64" s="7">
        <f>HLOOKUP(G$55,'Turnover Data'!$B$2:$BB$18,ROW()-47)</f>
        <v>0</v>
      </c>
      <c r="H64" s="7"/>
      <c r="I64" s="7">
        <f>HLOOKUP(I$55,'Turnover Data'!$B$2:$BB$18,ROW()-47)</f>
        <v>0</v>
      </c>
      <c r="J64" s="7"/>
      <c r="K64" s="7">
        <f>HLOOKUP(K$55,'Turnover Data'!$B$2:$BB$18,ROW()-47)</f>
        <v>0</v>
      </c>
      <c r="L64" s="7"/>
      <c r="M64" s="7">
        <f>HLOOKUP(M$55,'Turnover Data'!$B$2:$BB$18,ROW()-47)</f>
        <v>0</v>
      </c>
      <c r="N64" s="7"/>
      <c r="O64" s="7">
        <f>HLOOKUP(O$55,'Turnover Data'!$B$2:$BB$18,ROW()-47)</f>
        <v>0</v>
      </c>
      <c r="P64" s="7"/>
      <c r="Q64" s="7">
        <f>HLOOKUP(Q$55,'Turnover Data'!$B$2:$BB$18,ROW()-47)</f>
        <v>0</v>
      </c>
      <c r="R64" s="7"/>
      <c r="S64" s="7">
        <f>HLOOKUP(S$55,'Turnover Data'!$B$2:$BB$18,ROW()-47)</f>
        <v>0</v>
      </c>
      <c r="T64" s="67"/>
    </row>
    <row r="66" spans="1:3" ht="20.25">
      <c r="A66" s="83" t="s">
        <v>1</v>
      </c>
      <c r="B66" s="84"/>
      <c r="C66" s="84"/>
    </row>
    <row r="67" spans="1:14" s="2" customFormat="1" ht="20.25">
      <c r="A67" s="14" t="s">
        <v>2</v>
      </c>
      <c r="B67" s="85" t="s">
        <v>6</v>
      </c>
      <c r="C67" s="86"/>
      <c r="D67" s="86"/>
      <c r="E67" s="86"/>
      <c r="F67" s="88" t="s">
        <v>3</v>
      </c>
      <c r="G67" s="88"/>
      <c r="H67" s="88"/>
      <c r="I67" s="89" t="s">
        <v>4</v>
      </c>
      <c r="J67" s="89"/>
      <c r="K67" s="89"/>
      <c r="L67" s="89" t="s">
        <v>5</v>
      </c>
      <c r="M67" s="89"/>
      <c r="N67" s="89"/>
    </row>
    <row r="68" spans="1:14" ht="29.25" customHeight="1">
      <c r="A68" s="15">
        <v>1</v>
      </c>
      <c r="B68" s="87"/>
      <c r="C68" s="87"/>
      <c r="D68" s="87"/>
      <c r="E68" s="87"/>
      <c r="F68" s="87"/>
      <c r="G68" s="87"/>
      <c r="H68" s="87"/>
      <c r="I68" s="91"/>
      <c r="J68" s="92"/>
      <c r="K68" s="93"/>
      <c r="L68" s="90"/>
      <c r="M68" s="87"/>
      <c r="N68" s="87"/>
    </row>
    <row r="69" spans="1:14" ht="28.5" customHeight="1">
      <c r="A69" s="15">
        <v>2</v>
      </c>
      <c r="B69" s="87"/>
      <c r="C69" s="87"/>
      <c r="D69" s="87"/>
      <c r="E69" s="87"/>
      <c r="F69" s="87"/>
      <c r="G69" s="87"/>
      <c r="H69" s="87"/>
      <c r="I69" s="91"/>
      <c r="J69" s="92"/>
      <c r="K69" s="93"/>
      <c r="L69" s="90"/>
      <c r="M69" s="87"/>
      <c r="N69" s="87"/>
    </row>
    <row r="70" spans="1:14" ht="27" customHeight="1">
      <c r="A70" s="15">
        <v>3</v>
      </c>
      <c r="B70" s="87"/>
      <c r="C70" s="87"/>
      <c r="D70" s="87"/>
      <c r="E70" s="87"/>
      <c r="F70" s="87"/>
      <c r="G70" s="87"/>
      <c r="H70" s="87"/>
      <c r="I70" s="91"/>
      <c r="J70" s="92"/>
      <c r="K70" s="93"/>
      <c r="L70" s="90"/>
      <c r="M70" s="87"/>
      <c r="N70" s="87"/>
    </row>
    <row r="71" ht="15.75">
      <c r="A71" s="14"/>
    </row>
    <row r="72" ht="15.75">
      <c r="A72" s="14"/>
    </row>
    <row r="73" ht="12.75">
      <c r="A73" s="5"/>
    </row>
    <row r="74" ht="12.75">
      <c r="A74" s="5"/>
    </row>
    <row r="75" ht="12.75">
      <c r="A75" s="5"/>
    </row>
    <row r="76" ht="12.75">
      <c r="A76" s="5"/>
    </row>
  </sheetData>
  <mergeCells count="17">
    <mergeCell ref="A66:C66"/>
    <mergeCell ref="B67:E67"/>
    <mergeCell ref="B68:E68"/>
    <mergeCell ref="F67:H67"/>
    <mergeCell ref="F68:H68"/>
    <mergeCell ref="I67:K67"/>
    <mergeCell ref="L67:N67"/>
    <mergeCell ref="L68:N68"/>
    <mergeCell ref="I68:K68"/>
    <mergeCell ref="B69:E69"/>
    <mergeCell ref="F69:H69"/>
    <mergeCell ref="I69:K69"/>
    <mergeCell ref="L69:N69"/>
    <mergeCell ref="B70:E70"/>
    <mergeCell ref="F70:H70"/>
    <mergeCell ref="I70:K70"/>
    <mergeCell ref="L70:N70"/>
  </mergeCells>
  <conditionalFormatting sqref="A56:B64">
    <cfRule type="cellIs" priority="1" dxfId="3" operator="equal" stopIfTrue="1">
      <formula>0</formula>
    </cfRule>
  </conditionalFormatting>
  <conditionalFormatting sqref="C56:T64">
    <cfRule type="cellIs" priority="2" dxfId="3" operator="equal" stopIfTrue="1">
      <formula>0</formula>
    </cfRule>
    <cfRule type="expression" priority="3" dxfId="4" stopIfTrue="1">
      <formula>ERROR.TYPE(C56)=7</formula>
    </cfRule>
  </conditionalFormatting>
  <printOptions horizontalCentered="1" verticalCentered="1"/>
  <pageMargins left="0.36" right="0.31" top="0.38" bottom="0.47" header="0.35" footer="0.5"/>
  <pageSetup fitToHeight="1" fitToWidth="1" horizontalDpi="300" verticalDpi="300" orientation="portrait" scale="7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BD48"/>
  <sheetViews>
    <sheetView zoomScale="75" zoomScaleNormal="75" workbookViewId="0" topLeftCell="A1">
      <pane xSplit="1" topLeftCell="B1" activePane="topRight" state="frozen"/>
      <selection pane="topLeft" activeCell="J30" sqref="J30"/>
      <selection pane="topRight" activeCell="B4" sqref="B4"/>
    </sheetView>
  </sheetViews>
  <sheetFormatPr defaultColWidth="9.140625" defaultRowHeight="12.75"/>
  <cols>
    <col min="1" max="1" width="16.28125" style="1" customWidth="1"/>
    <col min="2" max="16384" width="9.140625" style="5" customWidth="1"/>
  </cols>
  <sheetData>
    <row r="1" spans="1:2" ht="25.5">
      <c r="A1" s="1" t="str">
        <f>Scorecard!B4</f>
        <v>Suggestions / Associate</v>
      </c>
      <c r="B1" s="5" t="s">
        <v>36</v>
      </c>
    </row>
    <row r="2" spans="1:54" s="4" customFormat="1" ht="12.75">
      <c r="A2" s="1"/>
      <c r="B2" s="46">
        <f>'Detailed Instructions'!$C$5</f>
        <v>39448</v>
      </c>
      <c r="C2" s="3">
        <f aca="true" t="shared" si="0" ref="C2:AH2">B2+7</f>
        <v>39455</v>
      </c>
      <c r="D2" s="3">
        <f t="shared" si="0"/>
        <v>39462</v>
      </c>
      <c r="E2" s="3">
        <f t="shared" si="0"/>
        <v>39469</v>
      </c>
      <c r="F2" s="3">
        <f t="shared" si="0"/>
        <v>39476</v>
      </c>
      <c r="G2" s="3">
        <f t="shared" si="0"/>
        <v>39483</v>
      </c>
      <c r="H2" s="3">
        <f t="shared" si="0"/>
        <v>39490</v>
      </c>
      <c r="I2" s="3">
        <f t="shared" si="0"/>
        <v>39497</v>
      </c>
      <c r="J2" s="3">
        <f t="shared" si="0"/>
        <v>39504</v>
      </c>
      <c r="K2" s="3">
        <f t="shared" si="0"/>
        <v>39511</v>
      </c>
      <c r="L2" s="3">
        <f t="shared" si="0"/>
        <v>39518</v>
      </c>
      <c r="M2" s="3">
        <f t="shared" si="0"/>
        <v>39525</v>
      </c>
      <c r="N2" s="3">
        <f t="shared" si="0"/>
        <v>39532</v>
      </c>
      <c r="O2" s="3">
        <f t="shared" si="0"/>
        <v>39539</v>
      </c>
      <c r="P2" s="3">
        <f t="shared" si="0"/>
        <v>39546</v>
      </c>
      <c r="Q2" s="3">
        <f t="shared" si="0"/>
        <v>39553</v>
      </c>
      <c r="R2" s="3">
        <f t="shared" si="0"/>
        <v>39560</v>
      </c>
      <c r="S2" s="3">
        <f t="shared" si="0"/>
        <v>39567</v>
      </c>
      <c r="T2" s="3">
        <f t="shared" si="0"/>
        <v>39574</v>
      </c>
      <c r="U2" s="3">
        <f t="shared" si="0"/>
        <v>39581</v>
      </c>
      <c r="V2" s="3">
        <f t="shared" si="0"/>
        <v>39588</v>
      </c>
      <c r="W2" s="3">
        <f t="shared" si="0"/>
        <v>39595</v>
      </c>
      <c r="X2" s="3">
        <f t="shared" si="0"/>
        <v>39602</v>
      </c>
      <c r="Y2" s="3">
        <f t="shared" si="0"/>
        <v>39609</v>
      </c>
      <c r="Z2" s="3">
        <f t="shared" si="0"/>
        <v>39616</v>
      </c>
      <c r="AA2" s="3">
        <f t="shared" si="0"/>
        <v>39623</v>
      </c>
      <c r="AB2" s="3">
        <f t="shared" si="0"/>
        <v>39630</v>
      </c>
      <c r="AC2" s="3">
        <f t="shared" si="0"/>
        <v>39637</v>
      </c>
      <c r="AD2" s="3">
        <f t="shared" si="0"/>
        <v>39644</v>
      </c>
      <c r="AE2" s="3">
        <f t="shared" si="0"/>
        <v>39651</v>
      </c>
      <c r="AF2" s="3">
        <f t="shared" si="0"/>
        <v>39658</v>
      </c>
      <c r="AG2" s="3">
        <f t="shared" si="0"/>
        <v>39665</v>
      </c>
      <c r="AH2" s="3">
        <f t="shared" si="0"/>
        <v>39672</v>
      </c>
      <c r="AI2" s="3">
        <f aca="true" t="shared" si="1" ref="AI2:BB2">AH2+7</f>
        <v>39679</v>
      </c>
      <c r="AJ2" s="3">
        <f t="shared" si="1"/>
        <v>39686</v>
      </c>
      <c r="AK2" s="3">
        <f t="shared" si="1"/>
        <v>39693</v>
      </c>
      <c r="AL2" s="3">
        <f t="shared" si="1"/>
        <v>39700</v>
      </c>
      <c r="AM2" s="3">
        <f t="shared" si="1"/>
        <v>39707</v>
      </c>
      <c r="AN2" s="3">
        <f t="shared" si="1"/>
        <v>39714</v>
      </c>
      <c r="AO2" s="3">
        <f t="shared" si="1"/>
        <v>39721</v>
      </c>
      <c r="AP2" s="3">
        <f t="shared" si="1"/>
        <v>39728</v>
      </c>
      <c r="AQ2" s="3">
        <f t="shared" si="1"/>
        <v>39735</v>
      </c>
      <c r="AR2" s="3">
        <f t="shared" si="1"/>
        <v>39742</v>
      </c>
      <c r="AS2" s="3">
        <f t="shared" si="1"/>
        <v>39749</v>
      </c>
      <c r="AT2" s="3">
        <f t="shared" si="1"/>
        <v>39756</v>
      </c>
      <c r="AU2" s="3">
        <f t="shared" si="1"/>
        <v>39763</v>
      </c>
      <c r="AV2" s="3">
        <f t="shared" si="1"/>
        <v>39770</v>
      </c>
      <c r="AW2" s="3">
        <f t="shared" si="1"/>
        <v>39777</v>
      </c>
      <c r="AX2" s="3">
        <f t="shared" si="1"/>
        <v>39784</v>
      </c>
      <c r="AY2" s="3">
        <f t="shared" si="1"/>
        <v>39791</v>
      </c>
      <c r="AZ2" s="3">
        <f t="shared" si="1"/>
        <v>39798</v>
      </c>
      <c r="BA2" s="3">
        <f t="shared" si="1"/>
        <v>39805</v>
      </c>
      <c r="BB2" s="3">
        <f t="shared" si="1"/>
        <v>39812</v>
      </c>
    </row>
    <row r="3" spans="1:54" ht="25.5">
      <c r="A3" s="1" t="s">
        <v>47</v>
      </c>
      <c r="B3" s="45">
        <v>100</v>
      </c>
      <c r="C3" s="45">
        <v>100</v>
      </c>
      <c r="D3" s="45">
        <v>103</v>
      </c>
      <c r="E3" s="45">
        <v>99</v>
      </c>
      <c r="F3" s="45">
        <v>100</v>
      </c>
      <c r="G3" s="45">
        <v>98</v>
      </c>
      <c r="H3" s="45">
        <v>98</v>
      </c>
      <c r="I3" s="45">
        <v>103</v>
      </c>
      <c r="J3" s="45">
        <v>102</v>
      </c>
      <c r="K3" s="45">
        <v>96</v>
      </c>
      <c r="L3" s="45">
        <v>96</v>
      </c>
      <c r="M3" s="45">
        <v>100</v>
      </c>
      <c r="N3" s="45">
        <v>103</v>
      </c>
      <c r="O3" s="45">
        <v>101</v>
      </c>
      <c r="P3" s="45">
        <v>104</v>
      </c>
      <c r="Q3" s="45">
        <v>97</v>
      </c>
      <c r="R3" s="45">
        <v>100</v>
      </c>
      <c r="S3" s="45">
        <v>96</v>
      </c>
      <c r="T3" s="45">
        <v>96</v>
      </c>
      <c r="U3" s="45">
        <v>96</v>
      </c>
      <c r="V3" s="45">
        <v>98</v>
      </c>
      <c r="W3" s="45">
        <v>104</v>
      </c>
      <c r="X3" s="45">
        <v>97</v>
      </c>
      <c r="Y3" s="45">
        <v>97</v>
      </c>
      <c r="Z3" s="45">
        <v>101</v>
      </c>
      <c r="AA3" s="45">
        <v>99</v>
      </c>
      <c r="AB3" s="45">
        <v>98</v>
      </c>
      <c r="AC3" s="45">
        <v>97</v>
      </c>
      <c r="AD3" s="45">
        <v>99</v>
      </c>
      <c r="AE3" s="45">
        <v>101</v>
      </c>
      <c r="AF3" s="45">
        <v>104</v>
      </c>
      <c r="AG3" s="45">
        <v>96</v>
      </c>
      <c r="AH3" s="45">
        <v>101</v>
      </c>
      <c r="AI3" s="45">
        <v>97</v>
      </c>
      <c r="AJ3" s="45">
        <v>102</v>
      </c>
      <c r="AK3" s="45">
        <v>102</v>
      </c>
      <c r="AL3" s="45">
        <v>105</v>
      </c>
      <c r="AM3" s="45">
        <v>103</v>
      </c>
      <c r="AN3" s="45">
        <v>98</v>
      </c>
      <c r="AO3" s="45">
        <v>100</v>
      </c>
      <c r="AP3" s="45">
        <v>104</v>
      </c>
      <c r="AQ3" s="45">
        <v>101</v>
      </c>
      <c r="AR3" s="45">
        <v>99</v>
      </c>
      <c r="AS3" s="45">
        <v>99</v>
      </c>
      <c r="AT3" s="45">
        <v>104</v>
      </c>
      <c r="AU3" s="45">
        <v>99</v>
      </c>
      <c r="AV3" s="45">
        <v>99</v>
      </c>
      <c r="AW3" s="45">
        <v>98</v>
      </c>
      <c r="AX3" s="45">
        <v>100</v>
      </c>
      <c r="AY3" s="45">
        <v>98</v>
      </c>
      <c r="AZ3" s="45">
        <v>100</v>
      </c>
      <c r="BA3" s="45">
        <v>99</v>
      </c>
      <c r="BB3" s="45">
        <v>104</v>
      </c>
    </row>
    <row r="4" spans="1:54" ht="38.25">
      <c r="A4" s="1" t="s">
        <v>48</v>
      </c>
      <c r="B4" s="45">
        <f>SUM(B10:B18)</f>
        <v>22</v>
      </c>
      <c r="C4" s="45">
        <f aca="true" t="shared" si="2" ref="C4:BB4">SUM(C10:C18)</f>
        <v>19</v>
      </c>
      <c r="D4" s="45">
        <f t="shared" si="2"/>
        <v>39</v>
      </c>
      <c r="E4" s="45">
        <f t="shared" si="2"/>
        <v>30</v>
      </c>
      <c r="F4" s="45">
        <f t="shared" si="2"/>
        <v>30</v>
      </c>
      <c r="G4" s="45">
        <f t="shared" si="2"/>
        <v>40</v>
      </c>
      <c r="H4" s="45">
        <f t="shared" si="2"/>
        <v>45</v>
      </c>
      <c r="I4" s="45">
        <f t="shared" si="2"/>
        <v>24</v>
      </c>
      <c r="J4" s="45">
        <f t="shared" si="2"/>
        <v>27</v>
      </c>
      <c r="K4" s="45">
        <f t="shared" si="2"/>
        <v>35</v>
      </c>
      <c r="L4" s="45">
        <f t="shared" si="2"/>
        <v>31</v>
      </c>
      <c r="M4" s="45">
        <f t="shared" si="2"/>
        <v>17</v>
      </c>
      <c r="N4" s="45">
        <f t="shared" si="2"/>
        <v>46</v>
      </c>
      <c r="O4" s="45">
        <f t="shared" si="2"/>
        <v>25</v>
      </c>
      <c r="P4" s="45">
        <f t="shared" si="2"/>
        <v>36</v>
      </c>
      <c r="Q4" s="45">
        <f t="shared" si="2"/>
        <v>46</v>
      </c>
      <c r="R4" s="45">
        <f t="shared" si="2"/>
        <v>3</v>
      </c>
      <c r="S4" s="45">
        <f t="shared" si="2"/>
        <v>27</v>
      </c>
      <c r="T4" s="45">
        <f t="shared" si="2"/>
        <v>6</v>
      </c>
      <c r="U4" s="45">
        <f t="shared" si="2"/>
        <v>16</v>
      </c>
      <c r="V4" s="45">
        <f t="shared" si="2"/>
        <v>1</v>
      </c>
      <c r="W4" s="45">
        <f t="shared" si="2"/>
        <v>22</v>
      </c>
      <c r="X4" s="45">
        <f t="shared" si="2"/>
        <v>25</v>
      </c>
      <c r="Y4" s="45">
        <f t="shared" si="2"/>
        <v>35</v>
      </c>
      <c r="Z4" s="45">
        <f t="shared" si="2"/>
        <v>28</v>
      </c>
      <c r="AA4" s="45">
        <f t="shared" si="2"/>
        <v>26</v>
      </c>
      <c r="AB4" s="45">
        <f t="shared" si="2"/>
        <v>10</v>
      </c>
      <c r="AC4" s="45">
        <f t="shared" si="2"/>
        <v>33</v>
      </c>
      <c r="AD4" s="45">
        <f t="shared" si="2"/>
        <v>41</v>
      </c>
      <c r="AE4" s="45">
        <f t="shared" si="2"/>
        <v>46</v>
      </c>
      <c r="AF4" s="45">
        <f t="shared" si="2"/>
        <v>25</v>
      </c>
      <c r="AG4" s="45">
        <f t="shared" si="2"/>
        <v>32</v>
      </c>
      <c r="AH4" s="45">
        <f t="shared" si="2"/>
        <v>20</v>
      </c>
      <c r="AI4" s="45">
        <f t="shared" si="2"/>
        <v>27</v>
      </c>
      <c r="AJ4" s="45">
        <f t="shared" si="2"/>
        <v>1</v>
      </c>
      <c r="AK4" s="45">
        <f t="shared" si="2"/>
        <v>27</v>
      </c>
      <c r="AL4" s="45">
        <f t="shared" si="2"/>
        <v>32</v>
      </c>
      <c r="AM4" s="45">
        <f t="shared" si="2"/>
        <v>4</v>
      </c>
      <c r="AN4" s="45">
        <f t="shared" si="2"/>
        <v>25</v>
      </c>
      <c r="AO4" s="45">
        <f t="shared" si="2"/>
        <v>33</v>
      </c>
      <c r="AP4" s="45">
        <f t="shared" si="2"/>
        <v>42</v>
      </c>
      <c r="AQ4" s="45">
        <f t="shared" si="2"/>
        <v>48</v>
      </c>
      <c r="AR4" s="45">
        <f t="shared" si="2"/>
        <v>22</v>
      </c>
      <c r="AS4" s="45">
        <f t="shared" si="2"/>
        <v>20</v>
      </c>
      <c r="AT4" s="45">
        <f t="shared" si="2"/>
        <v>39</v>
      </c>
      <c r="AU4" s="45">
        <f t="shared" si="2"/>
        <v>8</v>
      </c>
      <c r="AV4" s="45">
        <f t="shared" si="2"/>
        <v>30</v>
      </c>
      <c r="AW4" s="45">
        <f t="shared" si="2"/>
        <v>26</v>
      </c>
      <c r="AX4" s="45">
        <f t="shared" si="2"/>
        <v>23</v>
      </c>
      <c r="AY4" s="45">
        <f t="shared" si="2"/>
        <v>19</v>
      </c>
      <c r="AZ4" s="45">
        <f t="shared" si="2"/>
        <v>31</v>
      </c>
      <c r="BA4" s="45">
        <f t="shared" si="2"/>
        <v>13</v>
      </c>
      <c r="BB4" s="45">
        <f t="shared" si="2"/>
        <v>35</v>
      </c>
    </row>
    <row r="5" spans="1:54" ht="25.5">
      <c r="A5" s="1" t="s">
        <v>49</v>
      </c>
      <c r="B5" s="5">
        <f aca="true" t="shared" si="3" ref="B5:AG5">B4/B3</f>
        <v>0.22</v>
      </c>
      <c r="C5" s="5">
        <f t="shared" si="3"/>
        <v>0.19</v>
      </c>
      <c r="D5" s="5">
        <f t="shared" si="3"/>
        <v>0.3786407766990291</v>
      </c>
      <c r="E5" s="5">
        <f t="shared" si="3"/>
        <v>0.30303030303030304</v>
      </c>
      <c r="F5" s="5">
        <f t="shared" si="3"/>
        <v>0.3</v>
      </c>
      <c r="G5" s="5">
        <f t="shared" si="3"/>
        <v>0.40816326530612246</v>
      </c>
      <c r="H5" s="5">
        <f t="shared" si="3"/>
        <v>0.45918367346938777</v>
      </c>
      <c r="I5" s="5">
        <f t="shared" si="3"/>
        <v>0.23300970873786409</v>
      </c>
      <c r="J5" s="5">
        <f t="shared" si="3"/>
        <v>0.2647058823529412</v>
      </c>
      <c r="K5" s="5">
        <f t="shared" si="3"/>
        <v>0.3645833333333333</v>
      </c>
      <c r="L5" s="5">
        <f t="shared" si="3"/>
        <v>0.3229166666666667</v>
      </c>
      <c r="M5" s="5">
        <f t="shared" si="3"/>
        <v>0.17</v>
      </c>
      <c r="N5" s="5">
        <f t="shared" si="3"/>
        <v>0.44660194174757284</v>
      </c>
      <c r="O5" s="5">
        <f t="shared" si="3"/>
        <v>0.24752475247524752</v>
      </c>
      <c r="P5" s="5">
        <f t="shared" si="3"/>
        <v>0.34615384615384615</v>
      </c>
      <c r="Q5" s="5">
        <f t="shared" si="3"/>
        <v>0.4742268041237113</v>
      </c>
      <c r="R5" s="5">
        <f t="shared" si="3"/>
        <v>0.03</v>
      </c>
      <c r="S5" s="5">
        <f t="shared" si="3"/>
        <v>0.28125</v>
      </c>
      <c r="T5" s="5">
        <f t="shared" si="3"/>
        <v>0.0625</v>
      </c>
      <c r="U5" s="5">
        <f t="shared" si="3"/>
        <v>0.16666666666666666</v>
      </c>
      <c r="V5" s="5">
        <f t="shared" si="3"/>
        <v>0.01020408163265306</v>
      </c>
      <c r="W5" s="5">
        <f t="shared" si="3"/>
        <v>0.21153846153846154</v>
      </c>
      <c r="X5" s="5">
        <f t="shared" si="3"/>
        <v>0.25773195876288657</v>
      </c>
      <c r="Y5" s="5">
        <f t="shared" si="3"/>
        <v>0.36082474226804123</v>
      </c>
      <c r="Z5" s="5">
        <f t="shared" si="3"/>
        <v>0.27722772277227725</v>
      </c>
      <c r="AA5" s="5">
        <f t="shared" si="3"/>
        <v>0.26262626262626265</v>
      </c>
      <c r="AB5" s="5">
        <f t="shared" si="3"/>
        <v>0.10204081632653061</v>
      </c>
      <c r="AC5" s="5">
        <f t="shared" si="3"/>
        <v>0.3402061855670103</v>
      </c>
      <c r="AD5" s="5">
        <f t="shared" si="3"/>
        <v>0.41414141414141414</v>
      </c>
      <c r="AE5" s="5">
        <f t="shared" si="3"/>
        <v>0.45544554455445546</v>
      </c>
      <c r="AF5" s="5">
        <f t="shared" si="3"/>
        <v>0.2403846153846154</v>
      </c>
      <c r="AG5" s="5">
        <f t="shared" si="3"/>
        <v>0.3333333333333333</v>
      </c>
      <c r="AH5" s="5">
        <f aca="true" t="shared" si="4" ref="AH5:BB5">AH4/AH3</f>
        <v>0.19801980198019803</v>
      </c>
      <c r="AI5" s="5">
        <f t="shared" si="4"/>
        <v>0.27835051546391754</v>
      </c>
      <c r="AJ5" s="5">
        <f t="shared" si="4"/>
        <v>0.00980392156862745</v>
      </c>
      <c r="AK5" s="5">
        <f t="shared" si="4"/>
        <v>0.2647058823529412</v>
      </c>
      <c r="AL5" s="5">
        <f t="shared" si="4"/>
        <v>0.3047619047619048</v>
      </c>
      <c r="AM5" s="5">
        <f t="shared" si="4"/>
        <v>0.038834951456310676</v>
      </c>
      <c r="AN5" s="5">
        <f t="shared" si="4"/>
        <v>0.25510204081632654</v>
      </c>
      <c r="AO5" s="5">
        <f t="shared" si="4"/>
        <v>0.33</v>
      </c>
      <c r="AP5" s="5">
        <f t="shared" si="4"/>
        <v>0.40384615384615385</v>
      </c>
      <c r="AQ5" s="5">
        <f t="shared" si="4"/>
        <v>0.4752475247524752</v>
      </c>
      <c r="AR5" s="5">
        <f t="shared" si="4"/>
        <v>0.2222222222222222</v>
      </c>
      <c r="AS5" s="5">
        <f t="shared" si="4"/>
        <v>0.20202020202020202</v>
      </c>
      <c r="AT5" s="5">
        <f t="shared" si="4"/>
        <v>0.375</v>
      </c>
      <c r="AU5" s="5">
        <f t="shared" si="4"/>
        <v>0.08080808080808081</v>
      </c>
      <c r="AV5" s="5">
        <f t="shared" si="4"/>
        <v>0.30303030303030304</v>
      </c>
      <c r="AW5" s="5">
        <f t="shared" si="4"/>
        <v>0.2653061224489796</v>
      </c>
      <c r="AX5" s="5">
        <f t="shared" si="4"/>
        <v>0.23</v>
      </c>
      <c r="AY5" s="5">
        <f t="shared" si="4"/>
        <v>0.19387755102040816</v>
      </c>
      <c r="AZ5" s="5">
        <f t="shared" si="4"/>
        <v>0.31</v>
      </c>
      <c r="BA5" s="5">
        <f t="shared" si="4"/>
        <v>0.13131313131313133</v>
      </c>
      <c r="BB5" s="5">
        <f t="shared" si="4"/>
        <v>0.33653846153846156</v>
      </c>
    </row>
    <row r="7" spans="1:54" ht="12.75">
      <c r="A7" s="1" t="s">
        <v>46</v>
      </c>
      <c r="B7" s="5">
        <f>HLOOKUP(MONTH($B2),Scorecard!$D$27:$O$46,4)</f>
        <v>0.25</v>
      </c>
      <c r="C7" s="5">
        <f>HLOOKUP(MONTH($B2),Scorecard!$D$27:$O$46,4)</f>
        <v>0.25</v>
      </c>
      <c r="D7" s="5">
        <f>HLOOKUP(MONTH($B2),Scorecard!$D$27:$O$46,4)</f>
        <v>0.25</v>
      </c>
      <c r="E7" s="5">
        <f>HLOOKUP(MONTH($B2),Scorecard!$D$27:$O$46,4)</f>
        <v>0.25</v>
      </c>
      <c r="F7" s="5">
        <f>HLOOKUP(MONTH($B2),Scorecard!$D$27:$O$46,4)</f>
        <v>0.25</v>
      </c>
      <c r="G7" s="5">
        <f>HLOOKUP(MONTH($B2),Scorecard!$D$27:$O$46,4)</f>
        <v>0.25</v>
      </c>
      <c r="H7" s="5">
        <f>HLOOKUP(MONTH($B2),Scorecard!$D$27:$O$46,4)</f>
        <v>0.25</v>
      </c>
      <c r="I7" s="5">
        <f>HLOOKUP(MONTH($B2),Scorecard!$D$27:$O$46,4)</f>
        <v>0.25</v>
      </c>
      <c r="J7" s="5">
        <f>HLOOKUP(MONTH($B2),Scorecard!$D$27:$O$46,4)</f>
        <v>0.25</v>
      </c>
      <c r="K7" s="5">
        <f>HLOOKUP(MONTH($B2),Scorecard!$D$27:$O$46,4)</f>
        <v>0.25</v>
      </c>
      <c r="L7" s="5">
        <f>HLOOKUP(MONTH($B2),Scorecard!$D$27:$O$46,4)</f>
        <v>0.25</v>
      </c>
      <c r="M7" s="5">
        <f>HLOOKUP(MONTH($B2),Scorecard!$D$27:$O$46,4)</f>
        <v>0.25</v>
      </c>
      <c r="N7" s="5">
        <f>HLOOKUP(MONTH($B2),Scorecard!$D$27:$O$46,4)</f>
        <v>0.25</v>
      </c>
      <c r="O7" s="5">
        <f>HLOOKUP(MONTH($B2),Scorecard!$D$27:$O$46,4)</f>
        <v>0.25</v>
      </c>
      <c r="P7" s="5">
        <f>HLOOKUP(MONTH($B2),Scorecard!$D$27:$O$46,4)</f>
        <v>0.25</v>
      </c>
      <c r="Q7" s="5">
        <f>HLOOKUP(MONTH($B2),Scorecard!$D$27:$O$46,4)</f>
        <v>0.25</v>
      </c>
      <c r="R7" s="5">
        <f>HLOOKUP(MONTH($B2),Scorecard!$D$27:$O$46,4)</f>
        <v>0.25</v>
      </c>
      <c r="S7" s="5">
        <f>HLOOKUP(MONTH($B2),Scorecard!$D$27:$O$46,4)</f>
        <v>0.25</v>
      </c>
      <c r="T7" s="5">
        <f>HLOOKUP(MONTH($B2),Scorecard!$D$27:$O$46,4)</f>
        <v>0.25</v>
      </c>
      <c r="U7" s="5">
        <f>HLOOKUP(MONTH($B2),Scorecard!$D$27:$O$46,4)</f>
        <v>0.25</v>
      </c>
      <c r="V7" s="5">
        <f>HLOOKUP(MONTH($B2),Scorecard!$D$27:$O$46,4)</f>
        <v>0.25</v>
      </c>
      <c r="W7" s="5">
        <f>HLOOKUP(MONTH($B2),Scorecard!$D$27:$O$46,4)</f>
        <v>0.25</v>
      </c>
      <c r="X7" s="5">
        <f>HLOOKUP(MONTH($B2),Scorecard!$D$27:$O$46,4)</f>
        <v>0.25</v>
      </c>
      <c r="Y7" s="5">
        <f>HLOOKUP(MONTH($B2),Scorecard!$D$27:$O$46,4)</f>
        <v>0.25</v>
      </c>
      <c r="Z7" s="5">
        <f>HLOOKUP(MONTH($B2),Scorecard!$D$27:$O$46,4)</f>
        <v>0.25</v>
      </c>
      <c r="AA7" s="5">
        <f>HLOOKUP(MONTH($B2),Scorecard!$D$27:$O$46,4)</f>
        <v>0.25</v>
      </c>
      <c r="AB7" s="5">
        <f>HLOOKUP(MONTH($B2),Scorecard!$D$27:$O$46,4)</f>
        <v>0.25</v>
      </c>
      <c r="AC7" s="5">
        <f>HLOOKUP(MONTH($B2),Scorecard!$D$27:$O$46,4)</f>
        <v>0.25</v>
      </c>
      <c r="AD7" s="5">
        <f>HLOOKUP(MONTH($B2),Scorecard!$D$27:$O$46,4)</f>
        <v>0.25</v>
      </c>
      <c r="AE7" s="5">
        <f>HLOOKUP(MONTH($B2),Scorecard!$D$27:$O$46,4)</f>
        <v>0.25</v>
      </c>
      <c r="AF7" s="5">
        <f>HLOOKUP(MONTH($B2),Scorecard!$D$27:$O$46,4)</f>
        <v>0.25</v>
      </c>
      <c r="AG7" s="5">
        <f>HLOOKUP(MONTH($B2),Scorecard!$D$27:$O$46,4)</f>
        <v>0.25</v>
      </c>
      <c r="AH7" s="5">
        <f>HLOOKUP(MONTH($B2),Scorecard!$D$27:$O$46,4)</f>
        <v>0.25</v>
      </c>
      <c r="AI7" s="5">
        <f>HLOOKUP(MONTH($B2),Scorecard!$D$27:$O$46,4)</f>
        <v>0.25</v>
      </c>
      <c r="AJ7" s="5">
        <f>HLOOKUP(MONTH($B2),Scorecard!$D$27:$O$46,4)</f>
        <v>0.25</v>
      </c>
      <c r="AK7" s="5">
        <f>HLOOKUP(MONTH($B2),Scorecard!$D$27:$O$46,4)</f>
        <v>0.25</v>
      </c>
      <c r="AL7" s="5">
        <f>HLOOKUP(MONTH($B2),Scorecard!$D$27:$O$46,4)</f>
        <v>0.25</v>
      </c>
      <c r="AM7" s="5">
        <f>HLOOKUP(MONTH($B2),Scorecard!$D$27:$O$46,4)</f>
        <v>0.25</v>
      </c>
      <c r="AN7" s="5">
        <f>HLOOKUP(MONTH($B2),Scorecard!$D$27:$O$46,4)</f>
        <v>0.25</v>
      </c>
      <c r="AO7" s="5">
        <f>HLOOKUP(MONTH($B2),Scorecard!$D$27:$O$46,4)</f>
        <v>0.25</v>
      </c>
      <c r="AP7" s="5">
        <f>HLOOKUP(MONTH($B2),Scorecard!$D$27:$O$46,4)</f>
        <v>0.25</v>
      </c>
      <c r="AQ7" s="5">
        <f>HLOOKUP(MONTH($B2),Scorecard!$D$27:$O$46,4)</f>
        <v>0.25</v>
      </c>
      <c r="AR7" s="5">
        <f>HLOOKUP(MONTH($B2),Scorecard!$D$27:$O$46,4)</f>
        <v>0.25</v>
      </c>
      <c r="AS7" s="5">
        <f>HLOOKUP(MONTH($B2),Scorecard!$D$27:$O$46,4)</f>
        <v>0.25</v>
      </c>
      <c r="AT7" s="5">
        <f>HLOOKUP(MONTH($B2),Scorecard!$D$27:$O$46,4)</f>
        <v>0.25</v>
      </c>
      <c r="AU7" s="5">
        <f>HLOOKUP(MONTH($B2),Scorecard!$D$27:$O$46,4)</f>
        <v>0.25</v>
      </c>
      <c r="AV7" s="5">
        <f>HLOOKUP(MONTH($B2),Scorecard!$D$27:$O$46,4)</f>
        <v>0.25</v>
      </c>
      <c r="AW7" s="5">
        <f>HLOOKUP(MONTH($B2),Scorecard!$D$27:$O$46,4)</f>
        <v>0.25</v>
      </c>
      <c r="AX7" s="5">
        <f>HLOOKUP(MONTH($B2),Scorecard!$D$27:$O$46,4)</f>
        <v>0.25</v>
      </c>
      <c r="AY7" s="5">
        <f>HLOOKUP(MONTH($B2),Scorecard!$D$27:$O$46,4)</f>
        <v>0.25</v>
      </c>
      <c r="AZ7" s="5">
        <f>HLOOKUP(MONTH($B2),Scorecard!$D$27:$O$46,4)</f>
        <v>0.25</v>
      </c>
      <c r="BA7" s="5">
        <f>HLOOKUP(MONTH($B2),Scorecard!$D$27:$O$46,4)</f>
        <v>0.25</v>
      </c>
      <c r="BB7" s="5">
        <f>HLOOKUP(MONTH($B2),Scorecard!$D$27:$O$46,4)</f>
        <v>0.25</v>
      </c>
    </row>
    <row r="10" spans="1:54" ht="25.5">
      <c r="A10" s="6" t="s">
        <v>50</v>
      </c>
      <c r="B10" s="45">
        <v>7</v>
      </c>
      <c r="C10" s="45">
        <v>8</v>
      </c>
      <c r="D10" s="45">
        <v>10</v>
      </c>
      <c r="E10" s="45">
        <v>2</v>
      </c>
      <c r="F10" s="45">
        <v>29</v>
      </c>
      <c r="G10" s="45">
        <v>22</v>
      </c>
      <c r="H10" s="45">
        <v>25</v>
      </c>
      <c r="I10" s="45">
        <v>18</v>
      </c>
      <c r="J10" s="45">
        <v>10</v>
      </c>
      <c r="K10" s="45">
        <v>15</v>
      </c>
      <c r="L10" s="45">
        <v>23</v>
      </c>
      <c r="M10" s="45">
        <v>1</v>
      </c>
      <c r="N10" s="45">
        <v>39</v>
      </c>
      <c r="O10" s="45">
        <v>1</v>
      </c>
      <c r="P10" s="45">
        <v>33</v>
      </c>
      <c r="Q10" s="45">
        <v>32</v>
      </c>
      <c r="R10" s="45">
        <v>1</v>
      </c>
      <c r="S10" s="45">
        <v>26</v>
      </c>
      <c r="T10" s="45">
        <v>5</v>
      </c>
      <c r="U10" s="45">
        <v>1</v>
      </c>
      <c r="V10" s="45">
        <v>0</v>
      </c>
      <c r="W10" s="45">
        <v>7</v>
      </c>
      <c r="X10" s="45">
        <v>17</v>
      </c>
      <c r="Y10" s="45">
        <v>5</v>
      </c>
      <c r="Z10" s="45">
        <v>24</v>
      </c>
      <c r="AA10" s="45">
        <v>0</v>
      </c>
      <c r="AB10" s="45">
        <v>7</v>
      </c>
      <c r="AC10" s="45">
        <v>26</v>
      </c>
      <c r="AD10" s="45">
        <v>26</v>
      </c>
      <c r="AE10" s="45">
        <v>31</v>
      </c>
      <c r="AF10" s="45">
        <v>11</v>
      </c>
      <c r="AG10" s="45">
        <v>31</v>
      </c>
      <c r="AH10" s="45">
        <v>18</v>
      </c>
      <c r="AI10" s="45">
        <v>16</v>
      </c>
      <c r="AJ10" s="45">
        <v>0</v>
      </c>
      <c r="AK10" s="45">
        <v>7</v>
      </c>
      <c r="AL10" s="45">
        <v>25</v>
      </c>
      <c r="AM10" s="45">
        <v>2</v>
      </c>
      <c r="AN10" s="45">
        <v>24</v>
      </c>
      <c r="AO10" s="45">
        <v>1</v>
      </c>
      <c r="AP10" s="45">
        <v>9</v>
      </c>
      <c r="AQ10" s="45">
        <v>8</v>
      </c>
      <c r="AR10" s="45">
        <v>8</v>
      </c>
      <c r="AS10" s="45">
        <v>16</v>
      </c>
      <c r="AT10" s="45">
        <v>5</v>
      </c>
      <c r="AU10" s="45">
        <v>7</v>
      </c>
      <c r="AV10" s="45">
        <v>3</v>
      </c>
      <c r="AW10" s="45">
        <v>19</v>
      </c>
      <c r="AX10" s="45">
        <v>23</v>
      </c>
      <c r="AY10" s="45">
        <v>3</v>
      </c>
      <c r="AZ10" s="45">
        <v>9</v>
      </c>
      <c r="BA10" s="45">
        <v>7</v>
      </c>
      <c r="BB10" s="45">
        <v>4</v>
      </c>
    </row>
    <row r="11" spans="1:54" ht="25.5">
      <c r="A11" s="6" t="s">
        <v>51</v>
      </c>
      <c r="B11" s="45">
        <v>9</v>
      </c>
      <c r="C11" s="45">
        <v>0</v>
      </c>
      <c r="D11" s="45">
        <v>8</v>
      </c>
      <c r="E11" s="45">
        <v>2</v>
      </c>
      <c r="F11" s="45">
        <v>0</v>
      </c>
      <c r="G11" s="45">
        <v>5</v>
      </c>
      <c r="H11" s="45">
        <v>9</v>
      </c>
      <c r="I11" s="45">
        <v>2</v>
      </c>
      <c r="J11" s="45">
        <v>8</v>
      </c>
      <c r="K11" s="45">
        <v>15</v>
      </c>
      <c r="L11" s="45">
        <v>3</v>
      </c>
      <c r="M11" s="45">
        <v>1</v>
      </c>
      <c r="N11" s="45">
        <v>2</v>
      </c>
      <c r="O11" s="45">
        <v>4</v>
      </c>
      <c r="P11" s="45">
        <v>0</v>
      </c>
      <c r="Q11" s="45">
        <v>8</v>
      </c>
      <c r="R11" s="45">
        <v>0</v>
      </c>
      <c r="S11" s="45">
        <v>1</v>
      </c>
      <c r="T11" s="45">
        <v>0</v>
      </c>
      <c r="U11" s="45">
        <v>2</v>
      </c>
      <c r="V11" s="45">
        <v>0</v>
      </c>
      <c r="W11" s="45">
        <v>2</v>
      </c>
      <c r="X11" s="45">
        <v>3</v>
      </c>
      <c r="Y11" s="45">
        <v>19</v>
      </c>
      <c r="Z11" s="45">
        <v>0</v>
      </c>
      <c r="AA11" s="45">
        <v>2</v>
      </c>
      <c r="AB11" s="45">
        <v>0</v>
      </c>
      <c r="AC11" s="45">
        <v>1</v>
      </c>
      <c r="AD11" s="45">
        <v>10</v>
      </c>
      <c r="AE11" s="45">
        <v>3</v>
      </c>
      <c r="AF11" s="45">
        <v>8</v>
      </c>
      <c r="AG11" s="45">
        <v>0</v>
      </c>
      <c r="AH11" s="45">
        <v>1</v>
      </c>
      <c r="AI11" s="45">
        <v>1</v>
      </c>
      <c r="AJ11" s="45">
        <v>0</v>
      </c>
      <c r="AK11" s="45">
        <v>3</v>
      </c>
      <c r="AL11" s="45">
        <v>2</v>
      </c>
      <c r="AM11" s="45">
        <v>1</v>
      </c>
      <c r="AN11" s="45">
        <v>0</v>
      </c>
      <c r="AO11" s="45">
        <v>2</v>
      </c>
      <c r="AP11" s="45">
        <v>3</v>
      </c>
      <c r="AQ11" s="45">
        <v>1</v>
      </c>
      <c r="AR11" s="45">
        <v>0</v>
      </c>
      <c r="AS11" s="45">
        <v>2</v>
      </c>
      <c r="AT11" s="45">
        <v>18</v>
      </c>
      <c r="AU11" s="45">
        <v>0</v>
      </c>
      <c r="AV11" s="45">
        <v>0</v>
      </c>
      <c r="AW11" s="45">
        <v>0</v>
      </c>
      <c r="AX11" s="45">
        <v>0</v>
      </c>
      <c r="AY11" s="45">
        <v>3</v>
      </c>
      <c r="AZ11" s="45">
        <v>3</v>
      </c>
      <c r="BA11" s="45">
        <v>0</v>
      </c>
      <c r="BB11" s="45">
        <v>1</v>
      </c>
    </row>
    <row r="12" spans="1:54" ht="25.5">
      <c r="A12" s="6" t="s">
        <v>52</v>
      </c>
      <c r="B12" s="45">
        <v>0</v>
      </c>
      <c r="C12" s="45">
        <v>11</v>
      </c>
      <c r="D12" s="45">
        <v>21</v>
      </c>
      <c r="E12" s="45">
        <v>25</v>
      </c>
      <c r="F12" s="45">
        <v>0</v>
      </c>
      <c r="G12" s="45">
        <v>13</v>
      </c>
      <c r="H12" s="45">
        <v>10</v>
      </c>
      <c r="I12" s="45">
        <v>3</v>
      </c>
      <c r="J12" s="45">
        <v>6</v>
      </c>
      <c r="K12" s="45">
        <v>5</v>
      </c>
      <c r="L12" s="45">
        <v>4</v>
      </c>
      <c r="M12" s="45">
        <v>3</v>
      </c>
      <c r="N12" s="45">
        <v>4</v>
      </c>
      <c r="O12" s="45">
        <v>13</v>
      </c>
      <c r="P12" s="45">
        <v>3</v>
      </c>
      <c r="Q12" s="45">
        <v>4</v>
      </c>
      <c r="R12" s="45">
        <v>2</v>
      </c>
      <c r="S12" s="45">
        <v>0</v>
      </c>
      <c r="T12" s="45">
        <v>1</v>
      </c>
      <c r="U12" s="45">
        <v>12</v>
      </c>
      <c r="V12" s="45">
        <v>1</v>
      </c>
      <c r="W12" s="45">
        <v>13</v>
      </c>
      <c r="X12" s="45">
        <v>5</v>
      </c>
      <c r="Y12" s="45">
        <v>0</v>
      </c>
      <c r="Z12" s="45">
        <v>2</v>
      </c>
      <c r="AA12" s="45">
        <v>24</v>
      </c>
      <c r="AB12" s="45">
        <v>3</v>
      </c>
      <c r="AC12" s="45">
        <v>6</v>
      </c>
      <c r="AD12" s="45">
        <v>4</v>
      </c>
      <c r="AE12" s="45">
        <v>11</v>
      </c>
      <c r="AF12" s="45">
        <v>6</v>
      </c>
      <c r="AG12" s="45">
        <v>1</v>
      </c>
      <c r="AH12" s="45">
        <v>1</v>
      </c>
      <c r="AI12" s="45">
        <v>8</v>
      </c>
      <c r="AJ12" s="45">
        <v>1</v>
      </c>
      <c r="AK12" s="45">
        <v>12</v>
      </c>
      <c r="AL12" s="45">
        <v>4</v>
      </c>
      <c r="AM12" s="45">
        <v>1</v>
      </c>
      <c r="AN12" s="45">
        <v>1</v>
      </c>
      <c r="AO12" s="45">
        <v>30</v>
      </c>
      <c r="AP12" s="45">
        <v>30</v>
      </c>
      <c r="AQ12" s="45">
        <v>39</v>
      </c>
      <c r="AR12" s="45">
        <v>5</v>
      </c>
      <c r="AS12" s="45">
        <v>0</v>
      </c>
      <c r="AT12" s="45">
        <v>2</v>
      </c>
      <c r="AU12" s="45">
        <v>1</v>
      </c>
      <c r="AV12" s="45">
        <v>25</v>
      </c>
      <c r="AW12" s="45">
        <v>7</v>
      </c>
      <c r="AX12" s="45">
        <v>0</v>
      </c>
      <c r="AY12" s="45">
        <v>8</v>
      </c>
      <c r="AZ12" s="45">
        <v>15</v>
      </c>
      <c r="BA12" s="45">
        <v>5</v>
      </c>
      <c r="BB12" s="45">
        <v>30</v>
      </c>
    </row>
    <row r="13" spans="1:54" ht="12.75">
      <c r="A13" s="6" t="s">
        <v>53</v>
      </c>
      <c r="B13" s="45">
        <v>6</v>
      </c>
      <c r="C13" s="45">
        <v>0</v>
      </c>
      <c r="D13" s="45">
        <v>0</v>
      </c>
      <c r="E13" s="45">
        <v>1</v>
      </c>
      <c r="F13" s="45">
        <v>1</v>
      </c>
      <c r="G13" s="45">
        <v>0</v>
      </c>
      <c r="H13" s="45">
        <v>1</v>
      </c>
      <c r="I13" s="45">
        <v>1</v>
      </c>
      <c r="J13" s="45">
        <v>3</v>
      </c>
      <c r="K13" s="45">
        <v>0</v>
      </c>
      <c r="L13" s="45">
        <v>1</v>
      </c>
      <c r="M13" s="45">
        <v>12</v>
      </c>
      <c r="N13" s="45">
        <v>1</v>
      </c>
      <c r="O13" s="45">
        <v>7</v>
      </c>
      <c r="P13" s="45">
        <v>0</v>
      </c>
      <c r="Q13" s="45">
        <v>2</v>
      </c>
      <c r="R13" s="45">
        <v>0</v>
      </c>
      <c r="S13" s="45">
        <v>0</v>
      </c>
      <c r="T13" s="45">
        <v>0</v>
      </c>
      <c r="U13" s="45">
        <v>1</v>
      </c>
      <c r="V13" s="45">
        <v>0</v>
      </c>
      <c r="W13" s="45">
        <v>0</v>
      </c>
      <c r="X13" s="45">
        <v>0</v>
      </c>
      <c r="Y13" s="45">
        <v>11</v>
      </c>
      <c r="Z13" s="45">
        <v>2</v>
      </c>
      <c r="AA13" s="45">
        <v>0</v>
      </c>
      <c r="AB13" s="45">
        <v>0</v>
      </c>
      <c r="AC13" s="45">
        <v>0</v>
      </c>
      <c r="AD13" s="45">
        <v>1</v>
      </c>
      <c r="AE13" s="45">
        <v>1</v>
      </c>
      <c r="AF13" s="45">
        <v>0</v>
      </c>
      <c r="AG13" s="45">
        <v>0</v>
      </c>
      <c r="AH13" s="45">
        <v>0</v>
      </c>
      <c r="AI13" s="45">
        <v>2</v>
      </c>
      <c r="AJ13" s="45">
        <v>0</v>
      </c>
      <c r="AK13" s="45">
        <v>5</v>
      </c>
      <c r="AL13" s="45">
        <v>1</v>
      </c>
      <c r="AM13" s="45">
        <v>0</v>
      </c>
      <c r="AN13" s="45">
        <v>0</v>
      </c>
      <c r="AO13" s="45">
        <v>0</v>
      </c>
      <c r="AP13" s="45">
        <v>0</v>
      </c>
      <c r="AQ13" s="45">
        <v>0</v>
      </c>
      <c r="AR13" s="45">
        <v>9</v>
      </c>
      <c r="AS13" s="45">
        <v>2</v>
      </c>
      <c r="AT13" s="45">
        <v>14</v>
      </c>
      <c r="AU13" s="45">
        <v>0</v>
      </c>
      <c r="AV13" s="45">
        <v>2</v>
      </c>
      <c r="AW13" s="45">
        <v>0</v>
      </c>
      <c r="AX13" s="45">
        <v>0</v>
      </c>
      <c r="AY13" s="45">
        <v>5</v>
      </c>
      <c r="AZ13" s="45">
        <v>4</v>
      </c>
      <c r="BA13" s="45">
        <v>1</v>
      </c>
      <c r="BB13" s="45">
        <v>0</v>
      </c>
    </row>
    <row r="14" spans="1:54" ht="12.75">
      <c r="A14" s="6"/>
      <c r="B14" s="45">
        <v>0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G14" s="45">
        <v>0</v>
      </c>
      <c r="AH14" s="45">
        <v>0</v>
      </c>
      <c r="AI14" s="45">
        <v>0</v>
      </c>
      <c r="AJ14" s="45">
        <v>0</v>
      </c>
      <c r="AK14" s="45">
        <v>0</v>
      </c>
      <c r="AL14" s="45">
        <v>0</v>
      </c>
      <c r="AM14" s="45">
        <v>0</v>
      </c>
      <c r="AN14" s="45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5">
        <v>0</v>
      </c>
      <c r="AV14" s="45">
        <v>0</v>
      </c>
      <c r="AW14" s="45">
        <v>0</v>
      </c>
      <c r="AX14" s="45">
        <v>0</v>
      </c>
      <c r="AY14" s="45">
        <v>0</v>
      </c>
      <c r="AZ14" s="45">
        <v>0</v>
      </c>
      <c r="BA14" s="45">
        <v>0</v>
      </c>
      <c r="BB14" s="45">
        <v>0</v>
      </c>
    </row>
    <row r="15" spans="1:54" ht="12.75">
      <c r="A15" s="6"/>
      <c r="B15" s="45">
        <v>0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  <c r="AM15" s="45">
        <v>0</v>
      </c>
      <c r="AN15" s="45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5">
        <v>0</v>
      </c>
      <c r="AV15" s="45">
        <v>0</v>
      </c>
      <c r="AW15" s="45">
        <v>0</v>
      </c>
      <c r="AX15" s="45">
        <v>0</v>
      </c>
      <c r="AY15" s="45">
        <v>0</v>
      </c>
      <c r="AZ15" s="45">
        <v>0</v>
      </c>
      <c r="BA15" s="45">
        <v>0</v>
      </c>
      <c r="BB15" s="45">
        <v>0</v>
      </c>
    </row>
    <row r="16" spans="1:54" ht="12.75">
      <c r="A16" s="6"/>
      <c r="B16" s="45">
        <v>0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5">
        <v>0</v>
      </c>
      <c r="AI16" s="45">
        <v>0</v>
      </c>
      <c r="AJ16" s="45">
        <v>0</v>
      </c>
      <c r="AK16" s="45">
        <v>0</v>
      </c>
      <c r="AL16" s="45">
        <v>0</v>
      </c>
      <c r="AM16" s="45">
        <v>0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5">
        <v>0</v>
      </c>
      <c r="AT16" s="45">
        <v>0</v>
      </c>
      <c r="AU16" s="45">
        <v>0</v>
      </c>
      <c r="AV16" s="45">
        <v>0</v>
      </c>
      <c r="AW16" s="45">
        <v>0</v>
      </c>
      <c r="AX16" s="45">
        <v>0</v>
      </c>
      <c r="AY16" s="45">
        <v>0</v>
      </c>
      <c r="AZ16" s="45">
        <v>0</v>
      </c>
      <c r="BA16" s="45">
        <v>0</v>
      </c>
      <c r="BB16" s="45">
        <v>0</v>
      </c>
    </row>
    <row r="17" spans="1:54" ht="12.75">
      <c r="A17" s="6"/>
      <c r="B17" s="45">
        <v>0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5">
        <v>0</v>
      </c>
      <c r="AV17" s="45">
        <v>0</v>
      </c>
      <c r="AW17" s="45">
        <v>0</v>
      </c>
      <c r="AX17" s="45">
        <v>0</v>
      </c>
      <c r="AY17" s="45">
        <v>0</v>
      </c>
      <c r="AZ17" s="45">
        <v>0</v>
      </c>
      <c r="BA17" s="45">
        <v>0</v>
      </c>
      <c r="BB17" s="45">
        <v>0</v>
      </c>
    </row>
    <row r="18" spans="1:54" ht="12.75">
      <c r="A18" s="6"/>
      <c r="B18" s="45">
        <v>0</v>
      </c>
      <c r="C18" s="45">
        <v>0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5">
        <v>0</v>
      </c>
      <c r="AI18" s="45">
        <v>0</v>
      </c>
      <c r="AJ18" s="45">
        <v>0</v>
      </c>
      <c r="AK18" s="45">
        <v>0</v>
      </c>
      <c r="AL18" s="45">
        <v>0</v>
      </c>
      <c r="AM18" s="45">
        <v>0</v>
      </c>
      <c r="AN18" s="45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5">
        <v>0</v>
      </c>
      <c r="AV18" s="45">
        <v>0</v>
      </c>
      <c r="AW18" s="45">
        <v>0</v>
      </c>
      <c r="AX18" s="45">
        <v>0</v>
      </c>
      <c r="AY18" s="45">
        <v>0</v>
      </c>
      <c r="AZ18" s="45">
        <v>0</v>
      </c>
      <c r="BA18" s="45">
        <v>0</v>
      </c>
      <c r="BB18" s="45">
        <v>0</v>
      </c>
    </row>
    <row r="20" spans="1:54" ht="25.5">
      <c r="A20" s="1" t="s">
        <v>76</v>
      </c>
      <c r="B20" s="5">
        <f aca="true" t="shared" si="5" ref="B20:AG20">B4</f>
        <v>22</v>
      </c>
      <c r="C20" s="5">
        <f t="shared" si="5"/>
        <v>19</v>
      </c>
      <c r="D20" s="5">
        <f t="shared" si="5"/>
        <v>39</v>
      </c>
      <c r="E20" s="5">
        <f t="shared" si="5"/>
        <v>30</v>
      </c>
      <c r="F20" s="5">
        <f t="shared" si="5"/>
        <v>30</v>
      </c>
      <c r="G20" s="5">
        <f t="shared" si="5"/>
        <v>40</v>
      </c>
      <c r="H20" s="5">
        <f t="shared" si="5"/>
        <v>45</v>
      </c>
      <c r="I20" s="5">
        <f t="shared" si="5"/>
        <v>24</v>
      </c>
      <c r="J20" s="5">
        <f t="shared" si="5"/>
        <v>27</v>
      </c>
      <c r="K20" s="5">
        <f t="shared" si="5"/>
        <v>35</v>
      </c>
      <c r="L20" s="5">
        <f t="shared" si="5"/>
        <v>31</v>
      </c>
      <c r="M20" s="5">
        <f t="shared" si="5"/>
        <v>17</v>
      </c>
      <c r="N20" s="5">
        <f t="shared" si="5"/>
        <v>46</v>
      </c>
      <c r="O20" s="5">
        <f t="shared" si="5"/>
        <v>25</v>
      </c>
      <c r="P20" s="5">
        <f t="shared" si="5"/>
        <v>36</v>
      </c>
      <c r="Q20" s="5">
        <f t="shared" si="5"/>
        <v>46</v>
      </c>
      <c r="R20" s="5">
        <f t="shared" si="5"/>
        <v>3</v>
      </c>
      <c r="S20" s="5">
        <f t="shared" si="5"/>
        <v>27</v>
      </c>
      <c r="T20" s="5">
        <f t="shared" si="5"/>
        <v>6</v>
      </c>
      <c r="U20" s="5">
        <f t="shared" si="5"/>
        <v>16</v>
      </c>
      <c r="V20" s="5">
        <f t="shared" si="5"/>
        <v>1</v>
      </c>
      <c r="W20" s="5">
        <f t="shared" si="5"/>
        <v>22</v>
      </c>
      <c r="X20" s="5">
        <f t="shared" si="5"/>
        <v>25</v>
      </c>
      <c r="Y20" s="5">
        <f t="shared" si="5"/>
        <v>35</v>
      </c>
      <c r="Z20" s="5">
        <f t="shared" si="5"/>
        <v>28</v>
      </c>
      <c r="AA20" s="5">
        <f t="shared" si="5"/>
        <v>26</v>
      </c>
      <c r="AB20" s="5">
        <f t="shared" si="5"/>
        <v>10</v>
      </c>
      <c r="AC20" s="5">
        <f t="shared" si="5"/>
        <v>33</v>
      </c>
      <c r="AD20" s="5">
        <f t="shared" si="5"/>
        <v>41</v>
      </c>
      <c r="AE20" s="5">
        <f t="shared" si="5"/>
        <v>46</v>
      </c>
      <c r="AF20" s="5">
        <f t="shared" si="5"/>
        <v>25</v>
      </c>
      <c r="AG20" s="5">
        <f t="shared" si="5"/>
        <v>32</v>
      </c>
      <c r="AH20" s="5">
        <f aca="true" t="shared" si="6" ref="AH20:BB20">AH4</f>
        <v>20</v>
      </c>
      <c r="AI20" s="5">
        <f t="shared" si="6"/>
        <v>27</v>
      </c>
      <c r="AJ20" s="5">
        <f t="shared" si="6"/>
        <v>1</v>
      </c>
      <c r="AK20" s="5">
        <f t="shared" si="6"/>
        <v>27</v>
      </c>
      <c r="AL20" s="5">
        <f t="shared" si="6"/>
        <v>32</v>
      </c>
      <c r="AM20" s="5">
        <f t="shared" si="6"/>
        <v>4</v>
      </c>
      <c r="AN20" s="5">
        <f t="shared" si="6"/>
        <v>25</v>
      </c>
      <c r="AO20" s="5">
        <f t="shared" si="6"/>
        <v>33</v>
      </c>
      <c r="AP20" s="5">
        <f t="shared" si="6"/>
        <v>42</v>
      </c>
      <c r="AQ20" s="5">
        <f t="shared" si="6"/>
        <v>48</v>
      </c>
      <c r="AR20" s="5">
        <f t="shared" si="6"/>
        <v>22</v>
      </c>
      <c r="AS20" s="5">
        <f t="shared" si="6"/>
        <v>20</v>
      </c>
      <c r="AT20" s="5">
        <f t="shared" si="6"/>
        <v>39</v>
      </c>
      <c r="AU20" s="5">
        <f t="shared" si="6"/>
        <v>8</v>
      </c>
      <c r="AV20" s="5">
        <f t="shared" si="6"/>
        <v>30</v>
      </c>
      <c r="AW20" s="5">
        <f t="shared" si="6"/>
        <v>26</v>
      </c>
      <c r="AX20" s="5">
        <f t="shared" si="6"/>
        <v>23</v>
      </c>
      <c r="AY20" s="5">
        <f t="shared" si="6"/>
        <v>19</v>
      </c>
      <c r="AZ20" s="5">
        <f t="shared" si="6"/>
        <v>31</v>
      </c>
      <c r="BA20" s="5">
        <f t="shared" si="6"/>
        <v>13</v>
      </c>
      <c r="BB20" s="5">
        <f t="shared" si="6"/>
        <v>35</v>
      </c>
    </row>
    <row r="21" ht="12.75">
      <c r="J21" s="5">
        <f>SUM(J10:J18)</f>
        <v>27</v>
      </c>
    </row>
    <row r="22" spans="1:10" ht="12.75">
      <c r="A22" s="1" t="s">
        <v>33</v>
      </c>
      <c r="J22" s="5">
        <f>SUM(J10:J18)</f>
        <v>27</v>
      </c>
    </row>
    <row r="23" spans="1:56" ht="12.75">
      <c r="A23" s="16">
        <v>39083</v>
      </c>
      <c r="B23" s="5">
        <f>IF(MONTH(B$2)=MONTH($A23),1,0)*B$4</f>
        <v>22</v>
      </c>
      <c r="C23" s="5">
        <f aca="true" t="shared" si="7" ref="C23:BB28">IF(MONTH(C$2)=MONTH($A23),1,0)*C$4</f>
        <v>19</v>
      </c>
      <c r="D23" s="5">
        <f t="shared" si="7"/>
        <v>39</v>
      </c>
      <c r="E23" s="5">
        <f t="shared" si="7"/>
        <v>30</v>
      </c>
      <c r="F23" s="5">
        <f t="shared" si="7"/>
        <v>30</v>
      </c>
      <c r="G23" s="5">
        <f t="shared" si="7"/>
        <v>0</v>
      </c>
      <c r="H23" s="5">
        <f t="shared" si="7"/>
        <v>0</v>
      </c>
      <c r="I23" s="5">
        <f t="shared" si="7"/>
        <v>0</v>
      </c>
      <c r="J23" s="5">
        <f t="shared" si="7"/>
        <v>0</v>
      </c>
      <c r="K23" s="5">
        <f t="shared" si="7"/>
        <v>0</v>
      </c>
      <c r="L23" s="5">
        <f t="shared" si="7"/>
        <v>0</v>
      </c>
      <c r="M23" s="5">
        <f t="shared" si="7"/>
        <v>0</v>
      </c>
      <c r="N23" s="5">
        <f t="shared" si="7"/>
        <v>0</v>
      </c>
      <c r="O23" s="5">
        <f t="shared" si="7"/>
        <v>0</v>
      </c>
      <c r="P23" s="5">
        <f t="shared" si="7"/>
        <v>0</v>
      </c>
      <c r="Q23" s="5">
        <f t="shared" si="7"/>
        <v>0</v>
      </c>
      <c r="R23" s="5">
        <f t="shared" si="7"/>
        <v>0</v>
      </c>
      <c r="S23" s="5">
        <f t="shared" si="7"/>
        <v>0</v>
      </c>
      <c r="T23" s="5">
        <f t="shared" si="7"/>
        <v>0</v>
      </c>
      <c r="U23" s="5">
        <f t="shared" si="7"/>
        <v>0</v>
      </c>
      <c r="V23" s="5">
        <f t="shared" si="7"/>
        <v>0</v>
      </c>
      <c r="W23" s="5">
        <f t="shared" si="7"/>
        <v>0</v>
      </c>
      <c r="X23" s="5">
        <f t="shared" si="7"/>
        <v>0</v>
      </c>
      <c r="Y23" s="5">
        <f t="shared" si="7"/>
        <v>0</v>
      </c>
      <c r="Z23" s="5">
        <f t="shared" si="7"/>
        <v>0</v>
      </c>
      <c r="AA23" s="5">
        <f t="shared" si="7"/>
        <v>0</v>
      </c>
      <c r="AB23" s="5">
        <f t="shared" si="7"/>
        <v>0</v>
      </c>
      <c r="AC23" s="5">
        <f t="shared" si="7"/>
        <v>0</v>
      </c>
      <c r="AD23" s="5">
        <f t="shared" si="7"/>
        <v>0</v>
      </c>
      <c r="AE23" s="5">
        <f t="shared" si="7"/>
        <v>0</v>
      </c>
      <c r="AF23" s="5">
        <f t="shared" si="7"/>
        <v>0</v>
      </c>
      <c r="AG23" s="5">
        <f t="shared" si="7"/>
        <v>0</v>
      </c>
      <c r="AH23" s="5">
        <f t="shared" si="7"/>
        <v>0</v>
      </c>
      <c r="AI23" s="5">
        <f t="shared" si="7"/>
        <v>0</v>
      </c>
      <c r="AJ23" s="5">
        <f t="shared" si="7"/>
        <v>0</v>
      </c>
      <c r="AK23" s="5">
        <f t="shared" si="7"/>
        <v>0</v>
      </c>
      <c r="AL23" s="5">
        <f t="shared" si="7"/>
        <v>0</v>
      </c>
      <c r="AM23" s="5">
        <f t="shared" si="7"/>
        <v>0</v>
      </c>
      <c r="AN23" s="5">
        <f t="shared" si="7"/>
        <v>0</v>
      </c>
      <c r="AO23" s="5">
        <f t="shared" si="7"/>
        <v>0</v>
      </c>
      <c r="AP23" s="5">
        <f t="shared" si="7"/>
        <v>0</v>
      </c>
      <c r="AQ23" s="5">
        <f t="shared" si="7"/>
        <v>0</v>
      </c>
      <c r="AR23" s="5">
        <f t="shared" si="7"/>
        <v>0</v>
      </c>
      <c r="AS23" s="5">
        <f t="shared" si="7"/>
        <v>0</v>
      </c>
      <c r="AT23" s="5">
        <f t="shared" si="7"/>
        <v>0</v>
      </c>
      <c r="AU23" s="5">
        <f t="shared" si="7"/>
        <v>0</v>
      </c>
      <c r="AV23" s="5">
        <f t="shared" si="7"/>
        <v>0</v>
      </c>
      <c r="AW23" s="5">
        <f t="shared" si="7"/>
        <v>0</v>
      </c>
      <c r="AX23" s="5">
        <f t="shared" si="7"/>
        <v>0</v>
      </c>
      <c r="AY23" s="5">
        <f t="shared" si="7"/>
        <v>0</v>
      </c>
      <c r="AZ23" s="5">
        <f t="shared" si="7"/>
        <v>0</v>
      </c>
      <c r="BA23" s="5">
        <f t="shared" si="7"/>
        <v>0</v>
      </c>
      <c r="BB23" s="5">
        <f t="shared" si="7"/>
        <v>0</v>
      </c>
      <c r="BC23" s="5">
        <f>SUM(B23:BB23)</f>
        <v>140</v>
      </c>
      <c r="BD23" s="34">
        <f>BC23/BC37</f>
        <v>0.2788844621513944</v>
      </c>
    </row>
    <row r="24" spans="1:56" ht="12.75">
      <c r="A24" s="16">
        <v>39114</v>
      </c>
      <c r="B24" s="5">
        <f aca="true" t="shared" si="8" ref="B24:Q34">IF(MONTH(B$2)=MONTH($A24),1,0)*B$4</f>
        <v>0</v>
      </c>
      <c r="C24" s="5">
        <f t="shared" si="8"/>
        <v>0</v>
      </c>
      <c r="D24" s="5">
        <f t="shared" si="8"/>
        <v>0</v>
      </c>
      <c r="E24" s="5">
        <f t="shared" si="8"/>
        <v>0</v>
      </c>
      <c r="F24" s="5">
        <f t="shared" si="8"/>
        <v>0</v>
      </c>
      <c r="G24" s="5">
        <f t="shared" si="8"/>
        <v>40</v>
      </c>
      <c r="H24" s="5">
        <f t="shared" si="8"/>
        <v>45</v>
      </c>
      <c r="I24" s="5">
        <f t="shared" si="8"/>
        <v>24</v>
      </c>
      <c r="J24" s="5">
        <f t="shared" si="8"/>
        <v>27</v>
      </c>
      <c r="K24" s="5">
        <f t="shared" si="8"/>
        <v>0</v>
      </c>
      <c r="L24" s="5">
        <f t="shared" si="8"/>
        <v>0</v>
      </c>
      <c r="M24" s="5">
        <f t="shared" si="8"/>
        <v>0</v>
      </c>
      <c r="N24" s="5">
        <f t="shared" si="8"/>
        <v>0</v>
      </c>
      <c r="O24" s="5">
        <f t="shared" si="8"/>
        <v>0</v>
      </c>
      <c r="P24" s="5">
        <f t="shared" si="8"/>
        <v>0</v>
      </c>
      <c r="Q24" s="5">
        <f t="shared" si="8"/>
        <v>0</v>
      </c>
      <c r="R24" s="5">
        <f t="shared" si="7"/>
        <v>0</v>
      </c>
      <c r="S24" s="5">
        <f t="shared" si="7"/>
        <v>0</v>
      </c>
      <c r="T24" s="5">
        <f t="shared" si="7"/>
        <v>0</v>
      </c>
      <c r="U24" s="5">
        <f t="shared" si="7"/>
        <v>0</v>
      </c>
      <c r="V24" s="5">
        <f t="shared" si="7"/>
        <v>0</v>
      </c>
      <c r="W24" s="5">
        <f t="shared" si="7"/>
        <v>0</v>
      </c>
      <c r="X24" s="5">
        <f t="shared" si="7"/>
        <v>0</v>
      </c>
      <c r="Y24" s="5">
        <f t="shared" si="7"/>
        <v>0</v>
      </c>
      <c r="Z24" s="5">
        <f t="shared" si="7"/>
        <v>0</v>
      </c>
      <c r="AA24" s="5">
        <f t="shared" si="7"/>
        <v>0</v>
      </c>
      <c r="AB24" s="5">
        <f t="shared" si="7"/>
        <v>0</v>
      </c>
      <c r="AC24" s="5">
        <f t="shared" si="7"/>
        <v>0</v>
      </c>
      <c r="AD24" s="5">
        <f t="shared" si="7"/>
        <v>0</v>
      </c>
      <c r="AE24" s="5">
        <f t="shared" si="7"/>
        <v>0</v>
      </c>
      <c r="AF24" s="5">
        <f t="shared" si="7"/>
        <v>0</v>
      </c>
      <c r="AG24" s="5">
        <f t="shared" si="7"/>
        <v>0</v>
      </c>
      <c r="AH24" s="5">
        <f t="shared" si="7"/>
        <v>0</v>
      </c>
      <c r="AI24" s="5">
        <f t="shared" si="7"/>
        <v>0</v>
      </c>
      <c r="AJ24" s="5">
        <f t="shared" si="7"/>
        <v>0</v>
      </c>
      <c r="AK24" s="5">
        <f t="shared" si="7"/>
        <v>0</v>
      </c>
      <c r="AL24" s="5">
        <f t="shared" si="7"/>
        <v>0</v>
      </c>
      <c r="AM24" s="5">
        <f t="shared" si="7"/>
        <v>0</v>
      </c>
      <c r="AN24" s="5">
        <f t="shared" si="7"/>
        <v>0</v>
      </c>
      <c r="AO24" s="5">
        <f t="shared" si="7"/>
        <v>0</v>
      </c>
      <c r="AP24" s="5">
        <f t="shared" si="7"/>
        <v>0</v>
      </c>
      <c r="AQ24" s="5">
        <f t="shared" si="7"/>
        <v>0</v>
      </c>
      <c r="AR24" s="5">
        <f t="shared" si="7"/>
        <v>0</v>
      </c>
      <c r="AS24" s="5">
        <f t="shared" si="7"/>
        <v>0</v>
      </c>
      <c r="AT24" s="5">
        <f t="shared" si="7"/>
        <v>0</v>
      </c>
      <c r="AU24" s="5">
        <f t="shared" si="7"/>
        <v>0</v>
      </c>
      <c r="AV24" s="5">
        <f t="shared" si="7"/>
        <v>0</v>
      </c>
      <c r="AW24" s="5">
        <f t="shared" si="7"/>
        <v>0</v>
      </c>
      <c r="AX24" s="5">
        <f t="shared" si="7"/>
        <v>0</v>
      </c>
      <c r="AY24" s="5">
        <f t="shared" si="7"/>
        <v>0</v>
      </c>
      <c r="AZ24" s="5">
        <f t="shared" si="7"/>
        <v>0</v>
      </c>
      <c r="BA24" s="5">
        <f t="shared" si="7"/>
        <v>0</v>
      </c>
      <c r="BB24" s="5">
        <f t="shared" si="7"/>
        <v>0</v>
      </c>
      <c r="BC24" s="5">
        <f aca="true" t="shared" si="9" ref="BC24:BC34">SUM(B24:BB24)</f>
        <v>136</v>
      </c>
      <c r="BD24" s="34">
        <f aca="true" t="shared" si="10" ref="BD24:BD34">BC24/BC38</f>
        <v>0.33915211970074816</v>
      </c>
    </row>
    <row r="25" spans="1:56" ht="12.75">
      <c r="A25" s="16">
        <v>39142</v>
      </c>
      <c r="B25" s="5">
        <f t="shared" si="8"/>
        <v>0</v>
      </c>
      <c r="C25" s="5">
        <f t="shared" si="7"/>
        <v>0</v>
      </c>
      <c r="D25" s="5">
        <f t="shared" si="7"/>
        <v>0</v>
      </c>
      <c r="E25" s="5">
        <f t="shared" si="7"/>
        <v>0</v>
      </c>
      <c r="F25" s="5">
        <f t="shared" si="7"/>
        <v>0</v>
      </c>
      <c r="G25" s="5">
        <f t="shared" si="7"/>
        <v>0</v>
      </c>
      <c r="H25" s="5">
        <f t="shared" si="7"/>
        <v>0</v>
      </c>
      <c r="I25" s="5">
        <f t="shared" si="7"/>
        <v>0</v>
      </c>
      <c r="J25" s="5">
        <f t="shared" si="7"/>
        <v>0</v>
      </c>
      <c r="K25" s="5">
        <f t="shared" si="7"/>
        <v>35</v>
      </c>
      <c r="L25" s="5">
        <f t="shared" si="7"/>
        <v>31</v>
      </c>
      <c r="M25" s="5">
        <f t="shared" si="7"/>
        <v>17</v>
      </c>
      <c r="N25" s="5">
        <f t="shared" si="7"/>
        <v>46</v>
      </c>
      <c r="O25" s="5">
        <f t="shared" si="7"/>
        <v>0</v>
      </c>
      <c r="P25" s="5">
        <f t="shared" si="7"/>
        <v>0</v>
      </c>
      <c r="Q25" s="5">
        <f t="shared" si="7"/>
        <v>0</v>
      </c>
      <c r="R25" s="5">
        <f t="shared" si="7"/>
        <v>0</v>
      </c>
      <c r="S25" s="5">
        <f t="shared" si="7"/>
        <v>0</v>
      </c>
      <c r="T25" s="5">
        <f t="shared" si="7"/>
        <v>0</v>
      </c>
      <c r="U25" s="5">
        <f t="shared" si="7"/>
        <v>0</v>
      </c>
      <c r="V25" s="5">
        <f t="shared" si="7"/>
        <v>0</v>
      </c>
      <c r="W25" s="5">
        <f t="shared" si="7"/>
        <v>0</v>
      </c>
      <c r="X25" s="5">
        <f t="shared" si="7"/>
        <v>0</v>
      </c>
      <c r="Y25" s="5">
        <f t="shared" si="7"/>
        <v>0</v>
      </c>
      <c r="Z25" s="5">
        <f t="shared" si="7"/>
        <v>0</v>
      </c>
      <c r="AA25" s="5">
        <f t="shared" si="7"/>
        <v>0</v>
      </c>
      <c r="AB25" s="5">
        <f t="shared" si="7"/>
        <v>0</v>
      </c>
      <c r="AC25" s="5">
        <f t="shared" si="7"/>
        <v>0</v>
      </c>
      <c r="AD25" s="5">
        <f t="shared" si="7"/>
        <v>0</v>
      </c>
      <c r="AE25" s="5">
        <f t="shared" si="7"/>
        <v>0</v>
      </c>
      <c r="AF25" s="5">
        <f t="shared" si="7"/>
        <v>0</v>
      </c>
      <c r="AG25" s="5">
        <f t="shared" si="7"/>
        <v>0</v>
      </c>
      <c r="AH25" s="5">
        <f t="shared" si="7"/>
        <v>0</v>
      </c>
      <c r="AI25" s="5">
        <f t="shared" si="7"/>
        <v>0</v>
      </c>
      <c r="AJ25" s="5">
        <f t="shared" si="7"/>
        <v>0</v>
      </c>
      <c r="AK25" s="5">
        <f t="shared" si="7"/>
        <v>0</v>
      </c>
      <c r="AL25" s="5">
        <f t="shared" si="7"/>
        <v>0</v>
      </c>
      <c r="AM25" s="5">
        <f t="shared" si="7"/>
        <v>0</v>
      </c>
      <c r="AN25" s="5">
        <f t="shared" si="7"/>
        <v>0</v>
      </c>
      <c r="AO25" s="5">
        <f t="shared" si="7"/>
        <v>0</v>
      </c>
      <c r="AP25" s="5">
        <f t="shared" si="7"/>
        <v>0</v>
      </c>
      <c r="AQ25" s="5">
        <f t="shared" si="7"/>
        <v>0</v>
      </c>
      <c r="AR25" s="5">
        <f t="shared" si="7"/>
        <v>0</v>
      </c>
      <c r="AS25" s="5">
        <f t="shared" si="7"/>
        <v>0</v>
      </c>
      <c r="AT25" s="5">
        <f t="shared" si="7"/>
        <v>0</v>
      </c>
      <c r="AU25" s="5">
        <f t="shared" si="7"/>
        <v>0</v>
      </c>
      <c r="AV25" s="5">
        <f t="shared" si="7"/>
        <v>0</v>
      </c>
      <c r="AW25" s="5">
        <f t="shared" si="7"/>
        <v>0</v>
      </c>
      <c r="AX25" s="5">
        <f t="shared" si="7"/>
        <v>0</v>
      </c>
      <c r="AY25" s="5">
        <f t="shared" si="7"/>
        <v>0</v>
      </c>
      <c r="AZ25" s="5">
        <f t="shared" si="7"/>
        <v>0</v>
      </c>
      <c r="BA25" s="5">
        <f t="shared" si="7"/>
        <v>0</v>
      </c>
      <c r="BB25" s="5">
        <f t="shared" si="7"/>
        <v>0</v>
      </c>
      <c r="BC25" s="5">
        <f t="shared" si="9"/>
        <v>129</v>
      </c>
      <c r="BD25" s="34">
        <f t="shared" si="10"/>
        <v>0.3265822784810127</v>
      </c>
    </row>
    <row r="26" spans="1:56" ht="12.75">
      <c r="A26" s="16">
        <v>39173</v>
      </c>
      <c r="B26" s="5">
        <f t="shared" si="8"/>
        <v>0</v>
      </c>
      <c r="C26" s="5">
        <f t="shared" si="7"/>
        <v>0</v>
      </c>
      <c r="D26" s="5">
        <f t="shared" si="7"/>
        <v>0</v>
      </c>
      <c r="E26" s="5">
        <f t="shared" si="7"/>
        <v>0</v>
      </c>
      <c r="F26" s="5">
        <f t="shared" si="7"/>
        <v>0</v>
      </c>
      <c r="G26" s="5">
        <f t="shared" si="7"/>
        <v>0</v>
      </c>
      <c r="H26" s="5">
        <f t="shared" si="7"/>
        <v>0</v>
      </c>
      <c r="I26" s="5">
        <f t="shared" si="7"/>
        <v>0</v>
      </c>
      <c r="J26" s="5">
        <f t="shared" si="7"/>
        <v>0</v>
      </c>
      <c r="K26" s="5">
        <f t="shared" si="7"/>
        <v>0</v>
      </c>
      <c r="L26" s="5">
        <f t="shared" si="7"/>
        <v>0</v>
      </c>
      <c r="M26" s="5">
        <f t="shared" si="7"/>
        <v>0</v>
      </c>
      <c r="N26" s="5">
        <f t="shared" si="7"/>
        <v>0</v>
      </c>
      <c r="O26" s="5">
        <f t="shared" si="7"/>
        <v>25</v>
      </c>
      <c r="P26" s="5">
        <f t="shared" si="7"/>
        <v>36</v>
      </c>
      <c r="Q26" s="5">
        <f t="shared" si="7"/>
        <v>46</v>
      </c>
      <c r="R26" s="5">
        <f t="shared" si="7"/>
        <v>3</v>
      </c>
      <c r="S26" s="5">
        <f t="shared" si="7"/>
        <v>27</v>
      </c>
      <c r="T26" s="5">
        <f t="shared" si="7"/>
        <v>0</v>
      </c>
      <c r="U26" s="5">
        <f t="shared" si="7"/>
        <v>0</v>
      </c>
      <c r="V26" s="5">
        <f t="shared" si="7"/>
        <v>0</v>
      </c>
      <c r="W26" s="5">
        <f t="shared" si="7"/>
        <v>0</v>
      </c>
      <c r="X26" s="5">
        <f t="shared" si="7"/>
        <v>0</v>
      </c>
      <c r="Y26" s="5">
        <f t="shared" si="7"/>
        <v>0</v>
      </c>
      <c r="Z26" s="5">
        <f t="shared" si="7"/>
        <v>0</v>
      </c>
      <c r="AA26" s="5">
        <f t="shared" si="7"/>
        <v>0</v>
      </c>
      <c r="AB26" s="5">
        <f t="shared" si="7"/>
        <v>0</v>
      </c>
      <c r="AC26" s="5">
        <f t="shared" si="7"/>
        <v>0</v>
      </c>
      <c r="AD26" s="5">
        <f t="shared" si="7"/>
        <v>0</v>
      </c>
      <c r="AE26" s="5">
        <f t="shared" si="7"/>
        <v>0</v>
      </c>
      <c r="AF26" s="5">
        <f t="shared" si="7"/>
        <v>0</v>
      </c>
      <c r="AG26" s="5">
        <f t="shared" si="7"/>
        <v>0</v>
      </c>
      <c r="AH26" s="5">
        <f t="shared" si="7"/>
        <v>0</v>
      </c>
      <c r="AI26" s="5">
        <f t="shared" si="7"/>
        <v>0</v>
      </c>
      <c r="AJ26" s="5">
        <f t="shared" si="7"/>
        <v>0</v>
      </c>
      <c r="AK26" s="5">
        <f t="shared" si="7"/>
        <v>0</v>
      </c>
      <c r="AL26" s="5">
        <f t="shared" si="7"/>
        <v>0</v>
      </c>
      <c r="AM26" s="5">
        <f t="shared" si="7"/>
        <v>0</v>
      </c>
      <c r="AN26" s="5">
        <f t="shared" si="7"/>
        <v>0</v>
      </c>
      <c r="AO26" s="5">
        <f t="shared" si="7"/>
        <v>0</v>
      </c>
      <c r="AP26" s="5">
        <f t="shared" si="7"/>
        <v>0</v>
      </c>
      <c r="AQ26" s="5">
        <f t="shared" si="7"/>
        <v>0</v>
      </c>
      <c r="AR26" s="5">
        <f t="shared" si="7"/>
        <v>0</v>
      </c>
      <c r="AS26" s="5">
        <f t="shared" si="7"/>
        <v>0</v>
      </c>
      <c r="AT26" s="5">
        <f t="shared" si="7"/>
        <v>0</v>
      </c>
      <c r="AU26" s="5">
        <f t="shared" si="7"/>
        <v>0</v>
      </c>
      <c r="AV26" s="5">
        <f t="shared" si="7"/>
        <v>0</v>
      </c>
      <c r="AW26" s="5">
        <f t="shared" si="7"/>
        <v>0</v>
      </c>
      <c r="AX26" s="5">
        <f t="shared" si="7"/>
        <v>0</v>
      </c>
      <c r="AY26" s="5">
        <f t="shared" si="7"/>
        <v>0</v>
      </c>
      <c r="AZ26" s="5">
        <f t="shared" si="7"/>
        <v>0</v>
      </c>
      <c r="BA26" s="5">
        <f t="shared" si="7"/>
        <v>0</v>
      </c>
      <c r="BB26" s="5">
        <f t="shared" si="7"/>
        <v>0</v>
      </c>
      <c r="BC26" s="5">
        <f t="shared" si="9"/>
        <v>137</v>
      </c>
      <c r="BD26" s="34">
        <f t="shared" si="10"/>
        <v>0.2751004016064257</v>
      </c>
    </row>
    <row r="27" spans="1:56" ht="12.75">
      <c r="A27" s="16">
        <v>39203</v>
      </c>
      <c r="B27" s="5">
        <f t="shared" si="8"/>
        <v>0</v>
      </c>
      <c r="C27" s="5">
        <f t="shared" si="7"/>
        <v>0</v>
      </c>
      <c r="D27" s="5">
        <f t="shared" si="7"/>
        <v>0</v>
      </c>
      <c r="E27" s="5">
        <f t="shared" si="7"/>
        <v>0</v>
      </c>
      <c r="F27" s="5">
        <f t="shared" si="7"/>
        <v>0</v>
      </c>
      <c r="G27" s="5">
        <f t="shared" si="7"/>
        <v>0</v>
      </c>
      <c r="H27" s="5">
        <f t="shared" si="7"/>
        <v>0</v>
      </c>
      <c r="I27" s="5">
        <f t="shared" si="7"/>
        <v>0</v>
      </c>
      <c r="J27" s="5">
        <f t="shared" si="7"/>
        <v>0</v>
      </c>
      <c r="K27" s="5">
        <f t="shared" si="7"/>
        <v>0</v>
      </c>
      <c r="L27" s="5">
        <f t="shared" si="7"/>
        <v>0</v>
      </c>
      <c r="M27" s="5">
        <f t="shared" si="7"/>
        <v>0</v>
      </c>
      <c r="N27" s="5">
        <f t="shared" si="7"/>
        <v>0</v>
      </c>
      <c r="O27" s="5">
        <f t="shared" si="7"/>
        <v>0</v>
      </c>
      <c r="P27" s="5">
        <f t="shared" si="7"/>
        <v>0</v>
      </c>
      <c r="Q27" s="5">
        <f t="shared" si="7"/>
        <v>0</v>
      </c>
      <c r="R27" s="5">
        <f t="shared" si="7"/>
        <v>0</v>
      </c>
      <c r="S27" s="5">
        <f t="shared" si="7"/>
        <v>0</v>
      </c>
      <c r="T27" s="5">
        <f t="shared" si="7"/>
        <v>6</v>
      </c>
      <c r="U27" s="5">
        <f t="shared" si="7"/>
        <v>16</v>
      </c>
      <c r="V27" s="5">
        <f t="shared" si="7"/>
        <v>1</v>
      </c>
      <c r="W27" s="5">
        <f t="shared" si="7"/>
        <v>22</v>
      </c>
      <c r="X27" s="5">
        <f t="shared" si="7"/>
        <v>0</v>
      </c>
      <c r="Y27" s="5">
        <f t="shared" si="7"/>
        <v>0</v>
      </c>
      <c r="Z27" s="5">
        <f t="shared" si="7"/>
        <v>0</v>
      </c>
      <c r="AA27" s="5">
        <f t="shared" si="7"/>
        <v>0</v>
      </c>
      <c r="AB27" s="5">
        <f t="shared" si="7"/>
        <v>0</v>
      </c>
      <c r="AC27" s="5">
        <f t="shared" si="7"/>
        <v>0</v>
      </c>
      <c r="AD27" s="5">
        <f t="shared" si="7"/>
        <v>0</v>
      </c>
      <c r="AE27" s="5">
        <f t="shared" si="7"/>
        <v>0</v>
      </c>
      <c r="AF27" s="5">
        <f t="shared" si="7"/>
        <v>0</v>
      </c>
      <c r="AG27" s="5">
        <f t="shared" si="7"/>
        <v>0</v>
      </c>
      <c r="AH27" s="5">
        <f t="shared" si="7"/>
        <v>0</v>
      </c>
      <c r="AI27" s="5">
        <f t="shared" si="7"/>
        <v>0</v>
      </c>
      <c r="AJ27" s="5">
        <f t="shared" si="7"/>
        <v>0</v>
      </c>
      <c r="AK27" s="5">
        <f t="shared" si="7"/>
        <v>0</v>
      </c>
      <c r="AL27" s="5">
        <f t="shared" si="7"/>
        <v>0</v>
      </c>
      <c r="AM27" s="5">
        <f t="shared" si="7"/>
        <v>0</v>
      </c>
      <c r="AN27" s="5">
        <f t="shared" si="7"/>
        <v>0</v>
      </c>
      <c r="AO27" s="5">
        <f t="shared" si="7"/>
        <v>0</v>
      </c>
      <c r="AP27" s="5">
        <f t="shared" si="7"/>
        <v>0</v>
      </c>
      <c r="AQ27" s="5">
        <f t="shared" si="7"/>
        <v>0</v>
      </c>
      <c r="AR27" s="5">
        <f t="shared" si="7"/>
        <v>0</v>
      </c>
      <c r="AS27" s="5">
        <f t="shared" si="7"/>
        <v>0</v>
      </c>
      <c r="AT27" s="5">
        <f t="shared" si="7"/>
        <v>0</v>
      </c>
      <c r="AU27" s="5">
        <f t="shared" si="7"/>
        <v>0</v>
      </c>
      <c r="AV27" s="5">
        <f t="shared" si="7"/>
        <v>0</v>
      </c>
      <c r="AW27" s="5">
        <f t="shared" si="7"/>
        <v>0</v>
      </c>
      <c r="AX27" s="5">
        <f t="shared" si="7"/>
        <v>0</v>
      </c>
      <c r="AY27" s="5">
        <f t="shared" si="7"/>
        <v>0</v>
      </c>
      <c r="AZ27" s="5">
        <f t="shared" si="7"/>
        <v>0</v>
      </c>
      <c r="BA27" s="5">
        <f t="shared" si="7"/>
        <v>0</v>
      </c>
      <c r="BB27" s="5">
        <f t="shared" si="7"/>
        <v>0</v>
      </c>
      <c r="BC27" s="5">
        <f t="shared" si="9"/>
        <v>45</v>
      </c>
      <c r="BD27" s="34">
        <f t="shared" si="10"/>
        <v>0.11421319796954314</v>
      </c>
    </row>
    <row r="28" spans="1:56" ht="12.75">
      <c r="A28" s="16">
        <v>39234</v>
      </c>
      <c r="B28" s="5">
        <f t="shared" si="8"/>
        <v>0</v>
      </c>
      <c r="C28" s="5">
        <f t="shared" si="7"/>
        <v>0</v>
      </c>
      <c r="D28" s="5">
        <f t="shared" si="7"/>
        <v>0</v>
      </c>
      <c r="E28" s="5">
        <f t="shared" si="7"/>
        <v>0</v>
      </c>
      <c r="F28" s="5">
        <f t="shared" si="7"/>
        <v>0</v>
      </c>
      <c r="G28" s="5">
        <f t="shared" si="7"/>
        <v>0</v>
      </c>
      <c r="H28" s="5">
        <f t="shared" si="7"/>
        <v>0</v>
      </c>
      <c r="I28" s="5">
        <f t="shared" si="7"/>
        <v>0</v>
      </c>
      <c r="J28" s="5">
        <f t="shared" si="7"/>
        <v>0</v>
      </c>
      <c r="K28" s="5">
        <f t="shared" si="7"/>
        <v>0</v>
      </c>
      <c r="L28" s="5">
        <f t="shared" si="7"/>
        <v>0</v>
      </c>
      <c r="M28" s="5">
        <f aca="true" t="shared" si="11" ref="M28:BB34">IF(MONTH(M$2)=MONTH($A28),1,0)*M$4</f>
        <v>0</v>
      </c>
      <c r="N28" s="5">
        <f t="shared" si="11"/>
        <v>0</v>
      </c>
      <c r="O28" s="5">
        <f t="shared" si="11"/>
        <v>0</v>
      </c>
      <c r="P28" s="5">
        <f t="shared" si="11"/>
        <v>0</v>
      </c>
      <c r="Q28" s="5">
        <f t="shared" si="11"/>
        <v>0</v>
      </c>
      <c r="R28" s="5">
        <f t="shared" si="11"/>
        <v>0</v>
      </c>
      <c r="S28" s="5">
        <f t="shared" si="11"/>
        <v>0</v>
      </c>
      <c r="T28" s="5">
        <f t="shared" si="11"/>
        <v>0</v>
      </c>
      <c r="U28" s="5">
        <f t="shared" si="11"/>
        <v>0</v>
      </c>
      <c r="V28" s="5">
        <f t="shared" si="11"/>
        <v>0</v>
      </c>
      <c r="W28" s="5">
        <f t="shared" si="11"/>
        <v>0</v>
      </c>
      <c r="X28" s="5">
        <f t="shared" si="11"/>
        <v>25</v>
      </c>
      <c r="Y28" s="5">
        <f t="shared" si="11"/>
        <v>35</v>
      </c>
      <c r="Z28" s="5">
        <f t="shared" si="11"/>
        <v>28</v>
      </c>
      <c r="AA28" s="5">
        <f t="shared" si="11"/>
        <v>26</v>
      </c>
      <c r="AB28" s="5">
        <f t="shared" si="11"/>
        <v>0</v>
      </c>
      <c r="AC28" s="5">
        <f t="shared" si="11"/>
        <v>0</v>
      </c>
      <c r="AD28" s="5">
        <f t="shared" si="11"/>
        <v>0</v>
      </c>
      <c r="AE28" s="5">
        <f t="shared" si="11"/>
        <v>0</v>
      </c>
      <c r="AF28" s="5">
        <f t="shared" si="11"/>
        <v>0</v>
      </c>
      <c r="AG28" s="5">
        <f t="shared" si="11"/>
        <v>0</v>
      </c>
      <c r="AH28" s="5">
        <f t="shared" si="11"/>
        <v>0</v>
      </c>
      <c r="AI28" s="5">
        <f t="shared" si="11"/>
        <v>0</v>
      </c>
      <c r="AJ28" s="5">
        <f t="shared" si="11"/>
        <v>0</v>
      </c>
      <c r="AK28" s="5">
        <f t="shared" si="11"/>
        <v>0</v>
      </c>
      <c r="AL28" s="5">
        <f t="shared" si="11"/>
        <v>0</v>
      </c>
      <c r="AM28" s="5">
        <f t="shared" si="11"/>
        <v>0</v>
      </c>
      <c r="AN28" s="5">
        <f t="shared" si="11"/>
        <v>0</v>
      </c>
      <c r="AO28" s="5">
        <f t="shared" si="11"/>
        <v>0</v>
      </c>
      <c r="AP28" s="5">
        <f t="shared" si="11"/>
        <v>0</v>
      </c>
      <c r="AQ28" s="5">
        <f t="shared" si="11"/>
        <v>0</v>
      </c>
      <c r="AR28" s="5">
        <f t="shared" si="11"/>
        <v>0</v>
      </c>
      <c r="AS28" s="5">
        <f t="shared" si="11"/>
        <v>0</v>
      </c>
      <c r="AT28" s="5">
        <f t="shared" si="11"/>
        <v>0</v>
      </c>
      <c r="AU28" s="5">
        <f t="shared" si="11"/>
        <v>0</v>
      </c>
      <c r="AV28" s="5">
        <f t="shared" si="11"/>
        <v>0</v>
      </c>
      <c r="AW28" s="5">
        <f t="shared" si="11"/>
        <v>0</v>
      </c>
      <c r="AX28" s="5">
        <f t="shared" si="11"/>
        <v>0</v>
      </c>
      <c r="AY28" s="5">
        <f t="shared" si="11"/>
        <v>0</v>
      </c>
      <c r="AZ28" s="5">
        <f t="shared" si="11"/>
        <v>0</v>
      </c>
      <c r="BA28" s="5">
        <f t="shared" si="11"/>
        <v>0</v>
      </c>
      <c r="BB28" s="5">
        <f t="shared" si="11"/>
        <v>0</v>
      </c>
      <c r="BC28" s="5">
        <f t="shared" si="9"/>
        <v>114</v>
      </c>
      <c r="BD28" s="34">
        <f t="shared" si="10"/>
        <v>0.2893401015228426</v>
      </c>
    </row>
    <row r="29" spans="1:56" ht="12.75">
      <c r="A29" s="16">
        <v>39264</v>
      </c>
      <c r="B29" s="5">
        <f t="shared" si="8"/>
        <v>0</v>
      </c>
      <c r="C29" s="5">
        <f t="shared" si="8"/>
        <v>0</v>
      </c>
      <c r="D29" s="5">
        <f t="shared" si="8"/>
        <v>0</v>
      </c>
      <c r="E29" s="5">
        <f t="shared" si="8"/>
        <v>0</v>
      </c>
      <c r="F29" s="5">
        <f t="shared" si="8"/>
        <v>0</v>
      </c>
      <c r="G29" s="5">
        <f t="shared" si="8"/>
        <v>0</v>
      </c>
      <c r="H29" s="5">
        <f t="shared" si="8"/>
        <v>0</v>
      </c>
      <c r="I29" s="5">
        <f t="shared" si="8"/>
        <v>0</v>
      </c>
      <c r="J29" s="5">
        <f t="shared" si="8"/>
        <v>0</v>
      </c>
      <c r="K29" s="5">
        <f t="shared" si="8"/>
        <v>0</v>
      </c>
      <c r="L29" s="5">
        <f t="shared" si="8"/>
        <v>0</v>
      </c>
      <c r="M29" s="5">
        <f t="shared" si="8"/>
        <v>0</v>
      </c>
      <c r="N29" s="5">
        <f t="shared" si="8"/>
        <v>0</v>
      </c>
      <c r="O29" s="5">
        <f t="shared" si="8"/>
        <v>0</v>
      </c>
      <c r="P29" s="5">
        <f t="shared" si="8"/>
        <v>0</v>
      </c>
      <c r="Q29" s="5">
        <f t="shared" si="8"/>
        <v>0</v>
      </c>
      <c r="R29" s="5">
        <f t="shared" si="11"/>
        <v>0</v>
      </c>
      <c r="S29" s="5">
        <f t="shared" si="11"/>
        <v>0</v>
      </c>
      <c r="T29" s="5">
        <f t="shared" si="11"/>
        <v>0</v>
      </c>
      <c r="U29" s="5">
        <f t="shared" si="11"/>
        <v>0</v>
      </c>
      <c r="V29" s="5">
        <f t="shared" si="11"/>
        <v>0</v>
      </c>
      <c r="W29" s="5">
        <f t="shared" si="11"/>
        <v>0</v>
      </c>
      <c r="X29" s="5">
        <f t="shared" si="11"/>
        <v>0</v>
      </c>
      <c r="Y29" s="5">
        <f t="shared" si="11"/>
        <v>0</v>
      </c>
      <c r="Z29" s="5">
        <f t="shared" si="11"/>
        <v>0</v>
      </c>
      <c r="AA29" s="5">
        <f t="shared" si="11"/>
        <v>0</v>
      </c>
      <c r="AB29" s="5">
        <f t="shared" si="11"/>
        <v>10</v>
      </c>
      <c r="AC29" s="5">
        <f t="shared" si="11"/>
        <v>33</v>
      </c>
      <c r="AD29" s="5">
        <f t="shared" si="11"/>
        <v>41</v>
      </c>
      <c r="AE29" s="5">
        <f t="shared" si="11"/>
        <v>46</v>
      </c>
      <c r="AF29" s="5">
        <f t="shared" si="11"/>
        <v>25</v>
      </c>
      <c r="AG29" s="5">
        <f t="shared" si="11"/>
        <v>0</v>
      </c>
      <c r="AH29" s="5">
        <f t="shared" si="11"/>
        <v>0</v>
      </c>
      <c r="AI29" s="5">
        <f t="shared" si="11"/>
        <v>0</v>
      </c>
      <c r="AJ29" s="5">
        <f t="shared" si="11"/>
        <v>0</v>
      </c>
      <c r="AK29" s="5">
        <f t="shared" si="11"/>
        <v>0</v>
      </c>
      <c r="AL29" s="5">
        <f t="shared" si="11"/>
        <v>0</v>
      </c>
      <c r="AM29" s="5">
        <f t="shared" si="11"/>
        <v>0</v>
      </c>
      <c r="AN29" s="5">
        <f t="shared" si="11"/>
        <v>0</v>
      </c>
      <c r="AO29" s="5">
        <f t="shared" si="11"/>
        <v>0</v>
      </c>
      <c r="AP29" s="5">
        <f t="shared" si="11"/>
        <v>0</v>
      </c>
      <c r="AQ29" s="5">
        <f t="shared" si="11"/>
        <v>0</v>
      </c>
      <c r="AR29" s="5">
        <f t="shared" si="11"/>
        <v>0</v>
      </c>
      <c r="AS29" s="5">
        <f t="shared" si="11"/>
        <v>0</v>
      </c>
      <c r="AT29" s="5">
        <f t="shared" si="11"/>
        <v>0</v>
      </c>
      <c r="AU29" s="5">
        <f t="shared" si="11"/>
        <v>0</v>
      </c>
      <c r="AV29" s="5">
        <f t="shared" si="11"/>
        <v>0</v>
      </c>
      <c r="AW29" s="5">
        <f t="shared" si="11"/>
        <v>0</v>
      </c>
      <c r="AX29" s="5">
        <f t="shared" si="11"/>
        <v>0</v>
      </c>
      <c r="AY29" s="5">
        <f t="shared" si="11"/>
        <v>0</v>
      </c>
      <c r="AZ29" s="5">
        <f t="shared" si="11"/>
        <v>0</v>
      </c>
      <c r="BA29" s="5">
        <f t="shared" si="11"/>
        <v>0</v>
      </c>
      <c r="BB29" s="5">
        <f t="shared" si="11"/>
        <v>0</v>
      </c>
      <c r="BC29" s="5">
        <f t="shared" si="9"/>
        <v>155</v>
      </c>
      <c r="BD29" s="34">
        <f t="shared" si="10"/>
        <v>0.3106212424849699</v>
      </c>
    </row>
    <row r="30" spans="1:56" ht="12.75">
      <c r="A30" s="16">
        <v>39295</v>
      </c>
      <c r="B30" s="5">
        <f t="shared" si="8"/>
        <v>0</v>
      </c>
      <c r="C30" s="5">
        <f t="shared" si="8"/>
        <v>0</v>
      </c>
      <c r="D30" s="5">
        <f t="shared" si="8"/>
        <v>0</v>
      </c>
      <c r="E30" s="5">
        <f t="shared" si="8"/>
        <v>0</v>
      </c>
      <c r="F30" s="5">
        <f t="shared" si="8"/>
        <v>0</v>
      </c>
      <c r="G30" s="5">
        <f t="shared" si="8"/>
        <v>0</v>
      </c>
      <c r="H30" s="5">
        <f t="shared" si="8"/>
        <v>0</v>
      </c>
      <c r="I30" s="5">
        <f t="shared" si="8"/>
        <v>0</v>
      </c>
      <c r="J30" s="5">
        <f>IF(MONTH(J$2)=MONTH($A30),1,0)*J$4</f>
        <v>0</v>
      </c>
      <c r="K30" s="5">
        <f t="shared" si="8"/>
        <v>0</v>
      </c>
      <c r="L30" s="5">
        <f t="shared" si="8"/>
        <v>0</v>
      </c>
      <c r="M30" s="5">
        <f t="shared" si="8"/>
        <v>0</v>
      </c>
      <c r="N30" s="5">
        <f t="shared" si="8"/>
        <v>0</v>
      </c>
      <c r="O30" s="5">
        <f t="shared" si="8"/>
        <v>0</v>
      </c>
      <c r="P30" s="5">
        <f t="shared" si="8"/>
        <v>0</v>
      </c>
      <c r="Q30" s="5">
        <f t="shared" si="8"/>
        <v>0</v>
      </c>
      <c r="R30" s="5">
        <f t="shared" si="11"/>
        <v>0</v>
      </c>
      <c r="S30" s="5">
        <f t="shared" si="11"/>
        <v>0</v>
      </c>
      <c r="T30" s="5">
        <f t="shared" si="11"/>
        <v>0</v>
      </c>
      <c r="U30" s="5">
        <f t="shared" si="11"/>
        <v>0</v>
      </c>
      <c r="V30" s="5">
        <f t="shared" si="11"/>
        <v>0</v>
      </c>
      <c r="W30" s="5">
        <f t="shared" si="11"/>
        <v>0</v>
      </c>
      <c r="X30" s="5">
        <f t="shared" si="11"/>
        <v>0</v>
      </c>
      <c r="Y30" s="5">
        <f t="shared" si="11"/>
        <v>0</v>
      </c>
      <c r="Z30" s="5">
        <f t="shared" si="11"/>
        <v>0</v>
      </c>
      <c r="AA30" s="5">
        <f t="shared" si="11"/>
        <v>0</v>
      </c>
      <c r="AB30" s="5">
        <f t="shared" si="11"/>
        <v>0</v>
      </c>
      <c r="AC30" s="5">
        <f t="shared" si="11"/>
        <v>0</v>
      </c>
      <c r="AD30" s="5">
        <f t="shared" si="11"/>
        <v>0</v>
      </c>
      <c r="AE30" s="5">
        <f t="shared" si="11"/>
        <v>0</v>
      </c>
      <c r="AF30" s="5">
        <f t="shared" si="11"/>
        <v>0</v>
      </c>
      <c r="AG30" s="5">
        <f t="shared" si="11"/>
        <v>32</v>
      </c>
      <c r="AH30" s="5">
        <f t="shared" si="11"/>
        <v>20</v>
      </c>
      <c r="AI30" s="5">
        <f t="shared" si="11"/>
        <v>27</v>
      </c>
      <c r="AJ30" s="5">
        <f t="shared" si="11"/>
        <v>1</v>
      </c>
      <c r="AK30" s="5">
        <f t="shared" si="11"/>
        <v>0</v>
      </c>
      <c r="AL30" s="5">
        <f t="shared" si="11"/>
        <v>0</v>
      </c>
      <c r="AM30" s="5">
        <f t="shared" si="11"/>
        <v>0</v>
      </c>
      <c r="AN30" s="5">
        <f t="shared" si="11"/>
        <v>0</v>
      </c>
      <c r="AO30" s="5">
        <f t="shared" si="11"/>
        <v>0</v>
      </c>
      <c r="AP30" s="5">
        <f t="shared" si="11"/>
        <v>0</v>
      </c>
      <c r="AQ30" s="5">
        <f t="shared" si="11"/>
        <v>0</v>
      </c>
      <c r="AR30" s="5">
        <f t="shared" si="11"/>
        <v>0</v>
      </c>
      <c r="AS30" s="5">
        <f t="shared" si="11"/>
        <v>0</v>
      </c>
      <c r="AT30" s="5">
        <f t="shared" si="11"/>
        <v>0</v>
      </c>
      <c r="AU30" s="5">
        <f t="shared" si="11"/>
        <v>0</v>
      </c>
      <c r="AV30" s="5">
        <f t="shared" si="11"/>
        <v>0</v>
      </c>
      <c r="AW30" s="5">
        <f t="shared" si="11"/>
        <v>0</v>
      </c>
      <c r="AX30" s="5">
        <f t="shared" si="11"/>
        <v>0</v>
      </c>
      <c r="AY30" s="5">
        <f t="shared" si="11"/>
        <v>0</v>
      </c>
      <c r="AZ30" s="5">
        <f t="shared" si="11"/>
        <v>0</v>
      </c>
      <c r="BA30" s="5">
        <f t="shared" si="11"/>
        <v>0</v>
      </c>
      <c r="BB30" s="5">
        <f t="shared" si="11"/>
        <v>0</v>
      </c>
      <c r="BC30" s="5">
        <f t="shared" si="9"/>
        <v>80</v>
      </c>
      <c r="BD30" s="34">
        <f t="shared" si="10"/>
        <v>0.20202020202020202</v>
      </c>
    </row>
    <row r="31" spans="1:56" ht="12.75">
      <c r="A31" s="16">
        <v>39326</v>
      </c>
      <c r="B31" s="5">
        <f t="shared" si="8"/>
        <v>0</v>
      </c>
      <c r="C31" s="5">
        <f t="shared" si="8"/>
        <v>0</v>
      </c>
      <c r="D31" s="5">
        <f t="shared" si="8"/>
        <v>0</v>
      </c>
      <c r="E31" s="5">
        <f t="shared" si="8"/>
        <v>0</v>
      </c>
      <c r="F31" s="5">
        <f t="shared" si="8"/>
        <v>0</v>
      </c>
      <c r="G31" s="5">
        <f t="shared" si="8"/>
        <v>0</v>
      </c>
      <c r="H31" s="5">
        <f t="shared" si="8"/>
        <v>0</v>
      </c>
      <c r="I31" s="5">
        <f t="shared" si="8"/>
        <v>0</v>
      </c>
      <c r="J31" s="5">
        <f t="shared" si="8"/>
        <v>0</v>
      </c>
      <c r="K31" s="5">
        <f t="shared" si="8"/>
        <v>0</v>
      </c>
      <c r="L31" s="5">
        <f t="shared" si="8"/>
        <v>0</v>
      </c>
      <c r="M31" s="5">
        <f t="shared" si="8"/>
        <v>0</v>
      </c>
      <c r="N31" s="5">
        <f t="shared" si="8"/>
        <v>0</v>
      </c>
      <c r="O31" s="5">
        <f t="shared" si="8"/>
        <v>0</v>
      </c>
      <c r="P31" s="5">
        <f t="shared" si="8"/>
        <v>0</v>
      </c>
      <c r="Q31" s="5">
        <f t="shared" si="8"/>
        <v>0</v>
      </c>
      <c r="R31" s="5">
        <f t="shared" si="11"/>
        <v>0</v>
      </c>
      <c r="S31" s="5">
        <f t="shared" si="11"/>
        <v>0</v>
      </c>
      <c r="T31" s="5">
        <f t="shared" si="11"/>
        <v>0</v>
      </c>
      <c r="U31" s="5">
        <f t="shared" si="11"/>
        <v>0</v>
      </c>
      <c r="V31" s="5">
        <f t="shared" si="11"/>
        <v>0</v>
      </c>
      <c r="W31" s="5">
        <f t="shared" si="11"/>
        <v>0</v>
      </c>
      <c r="X31" s="5">
        <f t="shared" si="11"/>
        <v>0</v>
      </c>
      <c r="Y31" s="5">
        <f t="shared" si="11"/>
        <v>0</v>
      </c>
      <c r="Z31" s="5">
        <f t="shared" si="11"/>
        <v>0</v>
      </c>
      <c r="AA31" s="5">
        <f t="shared" si="11"/>
        <v>0</v>
      </c>
      <c r="AB31" s="5">
        <f t="shared" si="11"/>
        <v>0</v>
      </c>
      <c r="AC31" s="5">
        <f t="shared" si="11"/>
        <v>0</v>
      </c>
      <c r="AD31" s="5">
        <f t="shared" si="11"/>
        <v>0</v>
      </c>
      <c r="AE31" s="5">
        <f t="shared" si="11"/>
        <v>0</v>
      </c>
      <c r="AF31" s="5">
        <f t="shared" si="11"/>
        <v>0</v>
      </c>
      <c r="AG31" s="5">
        <f t="shared" si="11"/>
        <v>0</v>
      </c>
      <c r="AH31" s="5">
        <f t="shared" si="11"/>
        <v>0</v>
      </c>
      <c r="AI31" s="5">
        <f t="shared" si="11"/>
        <v>0</v>
      </c>
      <c r="AJ31" s="5">
        <f t="shared" si="11"/>
        <v>0</v>
      </c>
      <c r="AK31" s="5">
        <f t="shared" si="11"/>
        <v>27</v>
      </c>
      <c r="AL31" s="5">
        <f t="shared" si="11"/>
        <v>32</v>
      </c>
      <c r="AM31" s="5">
        <f t="shared" si="11"/>
        <v>4</v>
      </c>
      <c r="AN31" s="5">
        <f t="shared" si="11"/>
        <v>25</v>
      </c>
      <c r="AO31" s="5">
        <f t="shared" si="11"/>
        <v>33</v>
      </c>
      <c r="AP31" s="5">
        <f t="shared" si="11"/>
        <v>0</v>
      </c>
      <c r="AQ31" s="5">
        <f t="shared" si="11"/>
        <v>0</v>
      </c>
      <c r="AR31" s="5">
        <f t="shared" si="11"/>
        <v>0</v>
      </c>
      <c r="AS31" s="5">
        <f t="shared" si="11"/>
        <v>0</v>
      </c>
      <c r="AT31" s="5">
        <f t="shared" si="11"/>
        <v>0</v>
      </c>
      <c r="AU31" s="5">
        <f t="shared" si="11"/>
        <v>0</v>
      </c>
      <c r="AV31" s="5">
        <f t="shared" si="11"/>
        <v>0</v>
      </c>
      <c r="AW31" s="5">
        <f t="shared" si="11"/>
        <v>0</v>
      </c>
      <c r="AX31" s="5">
        <f t="shared" si="11"/>
        <v>0</v>
      </c>
      <c r="AY31" s="5">
        <f t="shared" si="11"/>
        <v>0</v>
      </c>
      <c r="AZ31" s="5">
        <f t="shared" si="11"/>
        <v>0</v>
      </c>
      <c r="BA31" s="5">
        <f t="shared" si="11"/>
        <v>0</v>
      </c>
      <c r="BB31" s="5">
        <f t="shared" si="11"/>
        <v>0</v>
      </c>
      <c r="BC31" s="5">
        <f t="shared" si="9"/>
        <v>121</v>
      </c>
      <c r="BD31" s="34">
        <f t="shared" si="10"/>
        <v>0.23818897637795275</v>
      </c>
    </row>
    <row r="32" spans="1:56" ht="12.75">
      <c r="A32" s="16">
        <v>39356</v>
      </c>
      <c r="B32" s="5">
        <f t="shared" si="8"/>
        <v>0</v>
      </c>
      <c r="C32" s="5">
        <f t="shared" si="8"/>
        <v>0</v>
      </c>
      <c r="D32" s="5">
        <f t="shared" si="8"/>
        <v>0</v>
      </c>
      <c r="E32" s="5">
        <f t="shared" si="8"/>
        <v>0</v>
      </c>
      <c r="F32" s="5">
        <f t="shared" si="8"/>
        <v>0</v>
      </c>
      <c r="G32" s="5">
        <f t="shared" si="8"/>
        <v>0</v>
      </c>
      <c r="H32" s="5">
        <f t="shared" si="8"/>
        <v>0</v>
      </c>
      <c r="I32" s="5">
        <f t="shared" si="8"/>
        <v>0</v>
      </c>
      <c r="J32" s="5">
        <f t="shared" si="8"/>
        <v>0</v>
      </c>
      <c r="K32" s="5">
        <f t="shared" si="8"/>
        <v>0</v>
      </c>
      <c r="L32" s="5">
        <f t="shared" si="8"/>
        <v>0</v>
      </c>
      <c r="M32" s="5">
        <f t="shared" si="8"/>
        <v>0</v>
      </c>
      <c r="N32" s="5">
        <f t="shared" si="8"/>
        <v>0</v>
      </c>
      <c r="O32" s="5">
        <f t="shared" si="8"/>
        <v>0</v>
      </c>
      <c r="P32" s="5">
        <f t="shared" si="8"/>
        <v>0</v>
      </c>
      <c r="Q32" s="5">
        <f t="shared" si="8"/>
        <v>0</v>
      </c>
      <c r="R32" s="5">
        <f t="shared" si="11"/>
        <v>0</v>
      </c>
      <c r="S32" s="5">
        <f t="shared" si="11"/>
        <v>0</v>
      </c>
      <c r="T32" s="5">
        <f t="shared" si="11"/>
        <v>0</v>
      </c>
      <c r="U32" s="5">
        <f t="shared" si="11"/>
        <v>0</v>
      </c>
      <c r="V32" s="5">
        <f t="shared" si="11"/>
        <v>0</v>
      </c>
      <c r="W32" s="5">
        <f t="shared" si="11"/>
        <v>0</v>
      </c>
      <c r="X32" s="5">
        <f t="shared" si="11"/>
        <v>0</v>
      </c>
      <c r="Y32" s="5">
        <f t="shared" si="11"/>
        <v>0</v>
      </c>
      <c r="Z32" s="5">
        <f t="shared" si="11"/>
        <v>0</v>
      </c>
      <c r="AA32" s="5">
        <f t="shared" si="11"/>
        <v>0</v>
      </c>
      <c r="AB32" s="5">
        <f t="shared" si="11"/>
        <v>0</v>
      </c>
      <c r="AC32" s="5">
        <f t="shared" si="11"/>
        <v>0</v>
      </c>
      <c r="AD32" s="5">
        <f t="shared" si="11"/>
        <v>0</v>
      </c>
      <c r="AE32" s="5">
        <f t="shared" si="11"/>
        <v>0</v>
      </c>
      <c r="AF32" s="5">
        <f t="shared" si="11"/>
        <v>0</v>
      </c>
      <c r="AG32" s="5">
        <f t="shared" si="11"/>
        <v>0</v>
      </c>
      <c r="AH32" s="5">
        <f t="shared" si="11"/>
        <v>0</v>
      </c>
      <c r="AI32" s="5">
        <f t="shared" si="11"/>
        <v>0</v>
      </c>
      <c r="AJ32" s="5">
        <f t="shared" si="11"/>
        <v>0</v>
      </c>
      <c r="AK32" s="5">
        <f t="shared" si="11"/>
        <v>0</v>
      </c>
      <c r="AL32" s="5">
        <f t="shared" si="11"/>
        <v>0</v>
      </c>
      <c r="AM32" s="5">
        <f t="shared" si="11"/>
        <v>0</v>
      </c>
      <c r="AN32" s="5">
        <f t="shared" si="11"/>
        <v>0</v>
      </c>
      <c r="AO32" s="5">
        <f t="shared" si="11"/>
        <v>0</v>
      </c>
      <c r="AP32" s="5">
        <f t="shared" si="11"/>
        <v>42</v>
      </c>
      <c r="AQ32" s="5">
        <f t="shared" si="11"/>
        <v>48</v>
      </c>
      <c r="AR32" s="5">
        <f t="shared" si="11"/>
        <v>22</v>
      </c>
      <c r="AS32" s="5">
        <f t="shared" si="11"/>
        <v>20</v>
      </c>
      <c r="AT32" s="5">
        <f t="shared" si="11"/>
        <v>0</v>
      </c>
      <c r="AU32" s="5">
        <f t="shared" si="11"/>
        <v>0</v>
      </c>
      <c r="AV32" s="5">
        <f t="shared" si="11"/>
        <v>0</v>
      </c>
      <c r="AW32" s="5">
        <f t="shared" si="11"/>
        <v>0</v>
      </c>
      <c r="AX32" s="5">
        <f t="shared" si="11"/>
        <v>0</v>
      </c>
      <c r="AY32" s="5">
        <f t="shared" si="11"/>
        <v>0</v>
      </c>
      <c r="AZ32" s="5">
        <f t="shared" si="11"/>
        <v>0</v>
      </c>
      <c r="BA32" s="5">
        <f t="shared" si="11"/>
        <v>0</v>
      </c>
      <c r="BB32" s="5">
        <f t="shared" si="11"/>
        <v>0</v>
      </c>
      <c r="BC32" s="5">
        <f t="shared" si="9"/>
        <v>132</v>
      </c>
      <c r="BD32" s="34">
        <f t="shared" si="10"/>
        <v>0.32754342431761785</v>
      </c>
    </row>
    <row r="33" spans="1:56" ht="12.75">
      <c r="A33" s="16">
        <v>39387</v>
      </c>
      <c r="B33" s="5">
        <f t="shared" si="8"/>
        <v>0</v>
      </c>
      <c r="C33" s="5">
        <f t="shared" si="8"/>
        <v>0</v>
      </c>
      <c r="D33" s="5">
        <f t="shared" si="8"/>
        <v>0</v>
      </c>
      <c r="E33" s="5">
        <f t="shared" si="8"/>
        <v>0</v>
      </c>
      <c r="F33" s="5">
        <f t="shared" si="8"/>
        <v>0</v>
      </c>
      <c r="G33" s="5">
        <f t="shared" si="8"/>
        <v>0</v>
      </c>
      <c r="H33" s="5">
        <f t="shared" si="8"/>
        <v>0</v>
      </c>
      <c r="I33" s="5">
        <f t="shared" si="8"/>
        <v>0</v>
      </c>
      <c r="J33" s="5">
        <f t="shared" si="8"/>
        <v>0</v>
      </c>
      <c r="K33" s="5">
        <f t="shared" si="8"/>
        <v>0</v>
      </c>
      <c r="L33" s="5">
        <f t="shared" si="8"/>
        <v>0</v>
      </c>
      <c r="M33" s="5">
        <f t="shared" si="8"/>
        <v>0</v>
      </c>
      <c r="N33" s="5">
        <f t="shared" si="8"/>
        <v>0</v>
      </c>
      <c r="O33" s="5">
        <f t="shared" si="8"/>
        <v>0</v>
      </c>
      <c r="P33" s="5">
        <f t="shared" si="8"/>
        <v>0</v>
      </c>
      <c r="Q33" s="5">
        <f t="shared" si="8"/>
        <v>0</v>
      </c>
      <c r="R33" s="5">
        <f t="shared" si="11"/>
        <v>0</v>
      </c>
      <c r="S33" s="5">
        <f t="shared" si="11"/>
        <v>0</v>
      </c>
      <c r="T33" s="5">
        <f t="shared" si="11"/>
        <v>0</v>
      </c>
      <c r="U33" s="5">
        <f t="shared" si="11"/>
        <v>0</v>
      </c>
      <c r="V33" s="5">
        <f t="shared" si="11"/>
        <v>0</v>
      </c>
      <c r="W33" s="5">
        <f t="shared" si="11"/>
        <v>0</v>
      </c>
      <c r="X33" s="5">
        <f t="shared" si="11"/>
        <v>0</v>
      </c>
      <c r="Y33" s="5">
        <f t="shared" si="11"/>
        <v>0</v>
      </c>
      <c r="Z33" s="5">
        <f t="shared" si="11"/>
        <v>0</v>
      </c>
      <c r="AA33" s="5">
        <f t="shared" si="11"/>
        <v>0</v>
      </c>
      <c r="AB33" s="5">
        <f t="shared" si="11"/>
        <v>0</v>
      </c>
      <c r="AC33" s="5">
        <f t="shared" si="11"/>
        <v>0</v>
      </c>
      <c r="AD33" s="5">
        <f t="shared" si="11"/>
        <v>0</v>
      </c>
      <c r="AE33" s="5">
        <f t="shared" si="11"/>
        <v>0</v>
      </c>
      <c r="AF33" s="5">
        <f t="shared" si="11"/>
        <v>0</v>
      </c>
      <c r="AG33" s="5">
        <f t="shared" si="11"/>
        <v>0</v>
      </c>
      <c r="AH33" s="5">
        <f t="shared" si="11"/>
        <v>0</v>
      </c>
      <c r="AI33" s="5">
        <f t="shared" si="11"/>
        <v>0</v>
      </c>
      <c r="AJ33" s="5">
        <f t="shared" si="11"/>
        <v>0</v>
      </c>
      <c r="AK33" s="5">
        <f t="shared" si="11"/>
        <v>0</v>
      </c>
      <c r="AL33" s="5">
        <f t="shared" si="11"/>
        <v>0</v>
      </c>
      <c r="AM33" s="5">
        <f t="shared" si="11"/>
        <v>0</v>
      </c>
      <c r="AN33" s="5">
        <f t="shared" si="11"/>
        <v>0</v>
      </c>
      <c r="AO33" s="5">
        <f t="shared" si="11"/>
        <v>0</v>
      </c>
      <c r="AP33" s="5">
        <f t="shared" si="11"/>
        <v>0</v>
      </c>
      <c r="AQ33" s="5">
        <f t="shared" si="11"/>
        <v>0</v>
      </c>
      <c r="AR33" s="5">
        <f t="shared" si="11"/>
        <v>0</v>
      </c>
      <c r="AS33" s="5">
        <f t="shared" si="11"/>
        <v>0</v>
      </c>
      <c r="AT33" s="5">
        <f t="shared" si="11"/>
        <v>39</v>
      </c>
      <c r="AU33" s="5">
        <f t="shared" si="11"/>
        <v>8</v>
      </c>
      <c r="AV33" s="5">
        <f t="shared" si="11"/>
        <v>30</v>
      </c>
      <c r="AW33" s="5">
        <f t="shared" si="11"/>
        <v>26</v>
      </c>
      <c r="AX33" s="5">
        <f t="shared" si="11"/>
        <v>0</v>
      </c>
      <c r="AY33" s="5">
        <f t="shared" si="11"/>
        <v>0</v>
      </c>
      <c r="AZ33" s="5">
        <f t="shared" si="11"/>
        <v>0</v>
      </c>
      <c r="BA33" s="5">
        <f t="shared" si="11"/>
        <v>0</v>
      </c>
      <c r="BB33" s="5">
        <f t="shared" si="11"/>
        <v>0</v>
      </c>
      <c r="BC33" s="5">
        <f t="shared" si="9"/>
        <v>103</v>
      </c>
      <c r="BD33" s="34">
        <f t="shared" si="10"/>
        <v>0.2575</v>
      </c>
    </row>
    <row r="34" spans="1:56" ht="12.75">
      <c r="A34" s="16">
        <v>39417</v>
      </c>
      <c r="B34" s="5">
        <f t="shared" si="8"/>
        <v>0</v>
      </c>
      <c r="C34" s="5">
        <f t="shared" si="8"/>
        <v>0</v>
      </c>
      <c r="D34" s="5">
        <f t="shared" si="8"/>
        <v>0</v>
      </c>
      <c r="E34" s="5">
        <f t="shared" si="8"/>
        <v>0</v>
      </c>
      <c r="F34" s="5">
        <f t="shared" si="8"/>
        <v>0</v>
      </c>
      <c r="G34" s="5">
        <f t="shared" si="8"/>
        <v>0</v>
      </c>
      <c r="H34" s="5">
        <f t="shared" si="8"/>
        <v>0</v>
      </c>
      <c r="I34" s="5">
        <f t="shared" si="8"/>
        <v>0</v>
      </c>
      <c r="J34" s="5">
        <f t="shared" si="8"/>
        <v>0</v>
      </c>
      <c r="K34" s="5">
        <f t="shared" si="8"/>
        <v>0</v>
      </c>
      <c r="L34" s="5">
        <f t="shared" si="8"/>
        <v>0</v>
      </c>
      <c r="M34" s="5">
        <f t="shared" si="8"/>
        <v>0</v>
      </c>
      <c r="N34" s="5">
        <f t="shared" si="8"/>
        <v>0</v>
      </c>
      <c r="O34" s="5">
        <f t="shared" si="8"/>
        <v>0</v>
      </c>
      <c r="P34" s="5">
        <f t="shared" si="8"/>
        <v>0</v>
      </c>
      <c r="Q34" s="5">
        <f t="shared" si="8"/>
        <v>0</v>
      </c>
      <c r="R34" s="5">
        <f t="shared" si="11"/>
        <v>0</v>
      </c>
      <c r="S34" s="5">
        <f t="shared" si="11"/>
        <v>0</v>
      </c>
      <c r="T34" s="5">
        <f t="shared" si="11"/>
        <v>0</v>
      </c>
      <c r="U34" s="5">
        <f t="shared" si="11"/>
        <v>0</v>
      </c>
      <c r="V34" s="5">
        <f t="shared" si="11"/>
        <v>0</v>
      </c>
      <c r="W34" s="5">
        <f t="shared" si="11"/>
        <v>0</v>
      </c>
      <c r="X34" s="5">
        <f t="shared" si="11"/>
        <v>0</v>
      </c>
      <c r="Y34" s="5">
        <f t="shared" si="11"/>
        <v>0</v>
      </c>
      <c r="Z34" s="5">
        <f t="shared" si="11"/>
        <v>0</v>
      </c>
      <c r="AA34" s="5">
        <f t="shared" si="11"/>
        <v>0</v>
      </c>
      <c r="AB34" s="5">
        <f t="shared" si="11"/>
        <v>0</v>
      </c>
      <c r="AC34" s="5">
        <f t="shared" si="11"/>
        <v>0</v>
      </c>
      <c r="AD34" s="5">
        <f t="shared" si="11"/>
        <v>0</v>
      </c>
      <c r="AE34" s="5">
        <f t="shared" si="11"/>
        <v>0</v>
      </c>
      <c r="AF34" s="5">
        <f t="shared" si="11"/>
        <v>0</v>
      </c>
      <c r="AG34" s="5">
        <f t="shared" si="11"/>
        <v>0</v>
      </c>
      <c r="AH34" s="5">
        <f t="shared" si="11"/>
        <v>0</v>
      </c>
      <c r="AI34" s="5">
        <f t="shared" si="11"/>
        <v>0</v>
      </c>
      <c r="AJ34" s="5">
        <f t="shared" si="11"/>
        <v>0</v>
      </c>
      <c r="AK34" s="5">
        <f t="shared" si="11"/>
        <v>0</v>
      </c>
      <c r="AL34" s="5">
        <f t="shared" si="11"/>
        <v>0</v>
      </c>
      <c r="AM34" s="5">
        <f t="shared" si="11"/>
        <v>0</v>
      </c>
      <c r="AN34" s="5">
        <f t="shared" si="11"/>
        <v>0</v>
      </c>
      <c r="AO34" s="5">
        <f t="shared" si="11"/>
        <v>0</v>
      </c>
      <c r="AP34" s="5">
        <f t="shared" si="11"/>
        <v>0</v>
      </c>
      <c r="AQ34" s="5">
        <f t="shared" si="11"/>
        <v>0</v>
      </c>
      <c r="AR34" s="5">
        <f t="shared" si="11"/>
        <v>0</v>
      </c>
      <c r="AS34" s="5">
        <f t="shared" si="11"/>
        <v>0</v>
      </c>
      <c r="AT34" s="5">
        <f aca="true" t="shared" si="12" ref="AT34:BB34">IF(MONTH(AT$2)=MONTH($A34),1,0)*AT$4</f>
        <v>0</v>
      </c>
      <c r="AU34" s="5">
        <f t="shared" si="12"/>
        <v>0</v>
      </c>
      <c r="AV34" s="5">
        <f t="shared" si="12"/>
        <v>0</v>
      </c>
      <c r="AW34" s="5">
        <f t="shared" si="12"/>
        <v>0</v>
      </c>
      <c r="AX34" s="5">
        <f t="shared" si="12"/>
        <v>23</v>
      </c>
      <c r="AY34" s="5">
        <f t="shared" si="12"/>
        <v>19</v>
      </c>
      <c r="AZ34" s="5">
        <f t="shared" si="12"/>
        <v>31</v>
      </c>
      <c r="BA34" s="5">
        <f t="shared" si="12"/>
        <v>13</v>
      </c>
      <c r="BB34" s="5">
        <f t="shared" si="12"/>
        <v>35</v>
      </c>
      <c r="BC34" s="5">
        <f t="shared" si="9"/>
        <v>121</v>
      </c>
      <c r="BD34" s="34">
        <f t="shared" si="10"/>
        <v>0.24151696606786427</v>
      </c>
    </row>
    <row r="35" ht="12.75">
      <c r="BD35" s="34"/>
    </row>
    <row r="36" spans="1:56" ht="12.75">
      <c r="A36" s="1" t="s">
        <v>34</v>
      </c>
      <c r="BD36" s="34"/>
    </row>
    <row r="37" spans="1:56" ht="12.75">
      <c r="A37" s="16">
        <v>39083</v>
      </c>
      <c r="B37" s="5">
        <f>IF(MONTH(B$2)=MONTH($A37),1,0)*B$3</f>
        <v>100</v>
      </c>
      <c r="C37" s="5">
        <f aca="true" t="shared" si="13" ref="C37:BB42">IF(MONTH(C$2)=MONTH($A37),1,0)*C$3</f>
        <v>100</v>
      </c>
      <c r="D37" s="5">
        <f t="shared" si="13"/>
        <v>103</v>
      </c>
      <c r="E37" s="5">
        <f t="shared" si="13"/>
        <v>99</v>
      </c>
      <c r="F37" s="5">
        <f t="shared" si="13"/>
        <v>100</v>
      </c>
      <c r="G37" s="5">
        <f t="shared" si="13"/>
        <v>0</v>
      </c>
      <c r="H37" s="5">
        <f t="shared" si="13"/>
        <v>0</v>
      </c>
      <c r="I37" s="5">
        <f t="shared" si="13"/>
        <v>0</v>
      </c>
      <c r="J37" s="5">
        <f t="shared" si="13"/>
        <v>0</v>
      </c>
      <c r="K37" s="5">
        <f t="shared" si="13"/>
        <v>0</v>
      </c>
      <c r="L37" s="5">
        <f t="shared" si="13"/>
        <v>0</v>
      </c>
      <c r="M37" s="5">
        <f t="shared" si="13"/>
        <v>0</v>
      </c>
      <c r="N37" s="5">
        <f t="shared" si="13"/>
        <v>0</v>
      </c>
      <c r="O37" s="5">
        <f t="shared" si="13"/>
        <v>0</v>
      </c>
      <c r="P37" s="5">
        <f t="shared" si="13"/>
        <v>0</v>
      </c>
      <c r="Q37" s="5">
        <f t="shared" si="13"/>
        <v>0</v>
      </c>
      <c r="R37" s="5">
        <f t="shared" si="13"/>
        <v>0</v>
      </c>
      <c r="S37" s="5">
        <f t="shared" si="13"/>
        <v>0</v>
      </c>
      <c r="T37" s="5">
        <f t="shared" si="13"/>
        <v>0</v>
      </c>
      <c r="U37" s="5">
        <f t="shared" si="13"/>
        <v>0</v>
      </c>
      <c r="V37" s="5">
        <f t="shared" si="13"/>
        <v>0</v>
      </c>
      <c r="W37" s="5">
        <f t="shared" si="13"/>
        <v>0</v>
      </c>
      <c r="X37" s="5">
        <f t="shared" si="13"/>
        <v>0</v>
      </c>
      <c r="Y37" s="5">
        <f t="shared" si="13"/>
        <v>0</v>
      </c>
      <c r="Z37" s="5">
        <f t="shared" si="13"/>
        <v>0</v>
      </c>
      <c r="AA37" s="5">
        <f t="shared" si="13"/>
        <v>0</v>
      </c>
      <c r="AB37" s="5">
        <f t="shared" si="13"/>
        <v>0</v>
      </c>
      <c r="AC37" s="5">
        <f t="shared" si="13"/>
        <v>0</v>
      </c>
      <c r="AD37" s="5">
        <f t="shared" si="13"/>
        <v>0</v>
      </c>
      <c r="AE37" s="5">
        <f t="shared" si="13"/>
        <v>0</v>
      </c>
      <c r="AF37" s="5">
        <f t="shared" si="13"/>
        <v>0</v>
      </c>
      <c r="AG37" s="5">
        <f t="shared" si="13"/>
        <v>0</v>
      </c>
      <c r="AH37" s="5">
        <f t="shared" si="13"/>
        <v>0</v>
      </c>
      <c r="AI37" s="5">
        <f t="shared" si="13"/>
        <v>0</v>
      </c>
      <c r="AJ37" s="5">
        <f t="shared" si="13"/>
        <v>0</v>
      </c>
      <c r="AK37" s="5">
        <f t="shared" si="13"/>
        <v>0</v>
      </c>
      <c r="AL37" s="5">
        <f t="shared" si="13"/>
        <v>0</v>
      </c>
      <c r="AM37" s="5">
        <f t="shared" si="13"/>
        <v>0</v>
      </c>
      <c r="AN37" s="5">
        <f t="shared" si="13"/>
        <v>0</v>
      </c>
      <c r="AO37" s="5">
        <f t="shared" si="13"/>
        <v>0</v>
      </c>
      <c r="AP37" s="5">
        <f t="shared" si="13"/>
        <v>0</v>
      </c>
      <c r="AQ37" s="5">
        <f t="shared" si="13"/>
        <v>0</v>
      </c>
      <c r="AR37" s="5">
        <f t="shared" si="13"/>
        <v>0</v>
      </c>
      <c r="AS37" s="5">
        <f t="shared" si="13"/>
        <v>0</v>
      </c>
      <c r="AT37" s="5">
        <f t="shared" si="13"/>
        <v>0</v>
      </c>
      <c r="AU37" s="5">
        <f t="shared" si="13"/>
        <v>0</v>
      </c>
      <c r="AV37" s="5">
        <f t="shared" si="13"/>
        <v>0</v>
      </c>
      <c r="AW37" s="5">
        <f t="shared" si="13"/>
        <v>0</v>
      </c>
      <c r="AX37" s="5">
        <f t="shared" si="13"/>
        <v>0</v>
      </c>
      <c r="AY37" s="5">
        <f t="shared" si="13"/>
        <v>0</v>
      </c>
      <c r="AZ37" s="5">
        <f t="shared" si="13"/>
        <v>0</v>
      </c>
      <c r="BA37" s="5">
        <f t="shared" si="13"/>
        <v>0</v>
      </c>
      <c r="BB37" s="5">
        <f t="shared" si="13"/>
        <v>0</v>
      </c>
      <c r="BC37" s="5">
        <f>SUM(B37:BB37)</f>
        <v>502</v>
      </c>
      <c r="BD37" s="34">
        <f>BC23/BC37</f>
        <v>0.2788844621513944</v>
      </c>
    </row>
    <row r="38" spans="1:56" ht="12.75">
      <c r="A38" s="16">
        <v>39114</v>
      </c>
      <c r="B38" s="5">
        <f aca="true" t="shared" si="14" ref="B38:Q48">IF(MONTH(B$2)=MONTH($A38),1,0)*B$3</f>
        <v>0</v>
      </c>
      <c r="C38" s="5">
        <f t="shared" si="14"/>
        <v>0</v>
      </c>
      <c r="D38" s="5">
        <f t="shared" si="14"/>
        <v>0</v>
      </c>
      <c r="E38" s="5">
        <f t="shared" si="14"/>
        <v>0</v>
      </c>
      <c r="F38" s="5">
        <f t="shared" si="14"/>
        <v>0</v>
      </c>
      <c r="G38" s="5">
        <f t="shared" si="14"/>
        <v>98</v>
      </c>
      <c r="H38" s="5">
        <f t="shared" si="14"/>
        <v>98</v>
      </c>
      <c r="I38" s="5">
        <f t="shared" si="14"/>
        <v>103</v>
      </c>
      <c r="J38" s="5">
        <f t="shared" si="14"/>
        <v>102</v>
      </c>
      <c r="K38" s="5">
        <f t="shared" si="14"/>
        <v>0</v>
      </c>
      <c r="L38" s="5">
        <f t="shared" si="14"/>
        <v>0</v>
      </c>
      <c r="M38" s="5">
        <f t="shared" si="14"/>
        <v>0</v>
      </c>
      <c r="N38" s="5">
        <f t="shared" si="14"/>
        <v>0</v>
      </c>
      <c r="O38" s="5">
        <f t="shared" si="14"/>
        <v>0</v>
      </c>
      <c r="P38" s="5">
        <f t="shared" si="14"/>
        <v>0</v>
      </c>
      <c r="Q38" s="5">
        <f t="shared" si="14"/>
        <v>0</v>
      </c>
      <c r="R38" s="5">
        <f t="shared" si="13"/>
        <v>0</v>
      </c>
      <c r="S38" s="5">
        <f t="shared" si="13"/>
        <v>0</v>
      </c>
      <c r="T38" s="5">
        <f t="shared" si="13"/>
        <v>0</v>
      </c>
      <c r="U38" s="5">
        <f t="shared" si="13"/>
        <v>0</v>
      </c>
      <c r="V38" s="5">
        <f t="shared" si="13"/>
        <v>0</v>
      </c>
      <c r="W38" s="5">
        <f t="shared" si="13"/>
        <v>0</v>
      </c>
      <c r="X38" s="5">
        <f t="shared" si="13"/>
        <v>0</v>
      </c>
      <c r="Y38" s="5">
        <f t="shared" si="13"/>
        <v>0</v>
      </c>
      <c r="Z38" s="5">
        <f t="shared" si="13"/>
        <v>0</v>
      </c>
      <c r="AA38" s="5">
        <f t="shared" si="13"/>
        <v>0</v>
      </c>
      <c r="AB38" s="5">
        <f t="shared" si="13"/>
        <v>0</v>
      </c>
      <c r="AC38" s="5">
        <f t="shared" si="13"/>
        <v>0</v>
      </c>
      <c r="AD38" s="5">
        <f t="shared" si="13"/>
        <v>0</v>
      </c>
      <c r="AE38" s="5">
        <f t="shared" si="13"/>
        <v>0</v>
      </c>
      <c r="AF38" s="5">
        <f t="shared" si="13"/>
        <v>0</v>
      </c>
      <c r="AG38" s="5">
        <f t="shared" si="13"/>
        <v>0</v>
      </c>
      <c r="AH38" s="5">
        <f t="shared" si="13"/>
        <v>0</v>
      </c>
      <c r="AI38" s="5">
        <f t="shared" si="13"/>
        <v>0</v>
      </c>
      <c r="AJ38" s="5">
        <f t="shared" si="13"/>
        <v>0</v>
      </c>
      <c r="AK38" s="5">
        <f t="shared" si="13"/>
        <v>0</v>
      </c>
      <c r="AL38" s="5">
        <f t="shared" si="13"/>
        <v>0</v>
      </c>
      <c r="AM38" s="5">
        <f t="shared" si="13"/>
        <v>0</v>
      </c>
      <c r="AN38" s="5">
        <f t="shared" si="13"/>
        <v>0</v>
      </c>
      <c r="AO38" s="5">
        <f t="shared" si="13"/>
        <v>0</v>
      </c>
      <c r="AP38" s="5">
        <f t="shared" si="13"/>
        <v>0</v>
      </c>
      <c r="AQ38" s="5">
        <f t="shared" si="13"/>
        <v>0</v>
      </c>
      <c r="AR38" s="5">
        <f t="shared" si="13"/>
        <v>0</v>
      </c>
      <c r="AS38" s="5">
        <f t="shared" si="13"/>
        <v>0</v>
      </c>
      <c r="AT38" s="5">
        <f t="shared" si="13"/>
        <v>0</v>
      </c>
      <c r="AU38" s="5">
        <f t="shared" si="13"/>
        <v>0</v>
      </c>
      <c r="AV38" s="5">
        <f t="shared" si="13"/>
        <v>0</v>
      </c>
      <c r="AW38" s="5">
        <f t="shared" si="13"/>
        <v>0</v>
      </c>
      <c r="AX38" s="5">
        <f t="shared" si="13"/>
        <v>0</v>
      </c>
      <c r="AY38" s="5">
        <f t="shared" si="13"/>
        <v>0</v>
      </c>
      <c r="AZ38" s="5">
        <f t="shared" si="13"/>
        <v>0</v>
      </c>
      <c r="BA38" s="5">
        <f t="shared" si="13"/>
        <v>0</v>
      </c>
      <c r="BB38" s="5">
        <f t="shared" si="13"/>
        <v>0</v>
      </c>
      <c r="BC38" s="5">
        <f aca="true" t="shared" si="15" ref="BC38:BC48">SUM(B38:BB38)</f>
        <v>401</v>
      </c>
      <c r="BD38" s="34">
        <f aca="true" t="shared" si="16" ref="BD38:BD48">BC24/BC38</f>
        <v>0.33915211970074816</v>
      </c>
    </row>
    <row r="39" spans="1:56" ht="12.75">
      <c r="A39" s="16">
        <v>39142</v>
      </c>
      <c r="B39" s="5">
        <f t="shared" si="14"/>
        <v>0</v>
      </c>
      <c r="C39" s="5">
        <f t="shared" si="13"/>
        <v>0</v>
      </c>
      <c r="D39" s="5">
        <f t="shared" si="13"/>
        <v>0</v>
      </c>
      <c r="E39" s="5">
        <f t="shared" si="13"/>
        <v>0</v>
      </c>
      <c r="F39" s="5">
        <f t="shared" si="13"/>
        <v>0</v>
      </c>
      <c r="G39" s="5">
        <f t="shared" si="13"/>
        <v>0</v>
      </c>
      <c r="H39" s="5">
        <f t="shared" si="13"/>
        <v>0</v>
      </c>
      <c r="I39" s="5">
        <f t="shared" si="13"/>
        <v>0</v>
      </c>
      <c r="J39" s="5">
        <f t="shared" si="13"/>
        <v>0</v>
      </c>
      <c r="K39" s="5">
        <f t="shared" si="13"/>
        <v>96</v>
      </c>
      <c r="L39" s="5">
        <f t="shared" si="13"/>
        <v>96</v>
      </c>
      <c r="M39" s="5">
        <f t="shared" si="13"/>
        <v>100</v>
      </c>
      <c r="N39" s="5">
        <f t="shared" si="13"/>
        <v>103</v>
      </c>
      <c r="O39" s="5">
        <f t="shared" si="13"/>
        <v>0</v>
      </c>
      <c r="P39" s="5">
        <f t="shared" si="13"/>
        <v>0</v>
      </c>
      <c r="Q39" s="5">
        <f t="shared" si="13"/>
        <v>0</v>
      </c>
      <c r="R39" s="5">
        <f t="shared" si="13"/>
        <v>0</v>
      </c>
      <c r="S39" s="5">
        <f t="shared" si="13"/>
        <v>0</v>
      </c>
      <c r="T39" s="5">
        <f t="shared" si="13"/>
        <v>0</v>
      </c>
      <c r="U39" s="5">
        <f t="shared" si="13"/>
        <v>0</v>
      </c>
      <c r="V39" s="5">
        <f t="shared" si="13"/>
        <v>0</v>
      </c>
      <c r="W39" s="5">
        <f t="shared" si="13"/>
        <v>0</v>
      </c>
      <c r="X39" s="5">
        <f t="shared" si="13"/>
        <v>0</v>
      </c>
      <c r="Y39" s="5">
        <f t="shared" si="13"/>
        <v>0</v>
      </c>
      <c r="Z39" s="5">
        <f t="shared" si="13"/>
        <v>0</v>
      </c>
      <c r="AA39" s="5">
        <f t="shared" si="13"/>
        <v>0</v>
      </c>
      <c r="AB39" s="5">
        <f t="shared" si="13"/>
        <v>0</v>
      </c>
      <c r="AC39" s="5">
        <f t="shared" si="13"/>
        <v>0</v>
      </c>
      <c r="AD39" s="5">
        <f t="shared" si="13"/>
        <v>0</v>
      </c>
      <c r="AE39" s="5">
        <f t="shared" si="13"/>
        <v>0</v>
      </c>
      <c r="AF39" s="5">
        <f t="shared" si="13"/>
        <v>0</v>
      </c>
      <c r="AG39" s="5">
        <f t="shared" si="13"/>
        <v>0</v>
      </c>
      <c r="AH39" s="5">
        <f t="shared" si="13"/>
        <v>0</v>
      </c>
      <c r="AI39" s="5">
        <f t="shared" si="13"/>
        <v>0</v>
      </c>
      <c r="AJ39" s="5">
        <f t="shared" si="13"/>
        <v>0</v>
      </c>
      <c r="AK39" s="5">
        <f t="shared" si="13"/>
        <v>0</v>
      </c>
      <c r="AL39" s="5">
        <f t="shared" si="13"/>
        <v>0</v>
      </c>
      <c r="AM39" s="5">
        <f t="shared" si="13"/>
        <v>0</v>
      </c>
      <c r="AN39" s="5">
        <f t="shared" si="13"/>
        <v>0</v>
      </c>
      <c r="AO39" s="5">
        <f t="shared" si="13"/>
        <v>0</v>
      </c>
      <c r="AP39" s="5">
        <f t="shared" si="13"/>
        <v>0</v>
      </c>
      <c r="AQ39" s="5">
        <f t="shared" si="13"/>
        <v>0</v>
      </c>
      <c r="AR39" s="5">
        <f t="shared" si="13"/>
        <v>0</v>
      </c>
      <c r="AS39" s="5">
        <f t="shared" si="13"/>
        <v>0</v>
      </c>
      <c r="AT39" s="5">
        <f t="shared" si="13"/>
        <v>0</v>
      </c>
      <c r="AU39" s="5">
        <f t="shared" si="13"/>
        <v>0</v>
      </c>
      <c r="AV39" s="5">
        <f t="shared" si="13"/>
        <v>0</v>
      </c>
      <c r="AW39" s="5">
        <f t="shared" si="13"/>
        <v>0</v>
      </c>
      <c r="AX39" s="5">
        <f t="shared" si="13"/>
        <v>0</v>
      </c>
      <c r="AY39" s="5">
        <f t="shared" si="13"/>
        <v>0</v>
      </c>
      <c r="AZ39" s="5">
        <f t="shared" si="13"/>
        <v>0</v>
      </c>
      <c r="BA39" s="5">
        <f t="shared" si="13"/>
        <v>0</v>
      </c>
      <c r="BB39" s="5">
        <f t="shared" si="13"/>
        <v>0</v>
      </c>
      <c r="BC39" s="5">
        <f t="shared" si="15"/>
        <v>395</v>
      </c>
      <c r="BD39" s="34">
        <f t="shared" si="16"/>
        <v>0.3265822784810127</v>
      </c>
    </row>
    <row r="40" spans="1:56" ht="12.75">
      <c r="A40" s="16">
        <v>39173</v>
      </c>
      <c r="B40" s="5">
        <f t="shared" si="14"/>
        <v>0</v>
      </c>
      <c r="C40" s="5">
        <f t="shared" si="13"/>
        <v>0</v>
      </c>
      <c r="D40" s="5">
        <f t="shared" si="13"/>
        <v>0</v>
      </c>
      <c r="E40" s="5">
        <f t="shared" si="13"/>
        <v>0</v>
      </c>
      <c r="F40" s="5">
        <f t="shared" si="13"/>
        <v>0</v>
      </c>
      <c r="G40" s="5">
        <f t="shared" si="13"/>
        <v>0</v>
      </c>
      <c r="H40" s="5">
        <f t="shared" si="13"/>
        <v>0</v>
      </c>
      <c r="I40" s="5">
        <f t="shared" si="13"/>
        <v>0</v>
      </c>
      <c r="J40" s="5">
        <f t="shared" si="13"/>
        <v>0</v>
      </c>
      <c r="K40" s="5">
        <f t="shared" si="13"/>
        <v>0</v>
      </c>
      <c r="L40" s="5">
        <f t="shared" si="13"/>
        <v>0</v>
      </c>
      <c r="M40" s="5">
        <f t="shared" si="13"/>
        <v>0</v>
      </c>
      <c r="N40" s="5">
        <f t="shared" si="13"/>
        <v>0</v>
      </c>
      <c r="O40" s="5">
        <f t="shared" si="13"/>
        <v>101</v>
      </c>
      <c r="P40" s="5">
        <f t="shared" si="13"/>
        <v>104</v>
      </c>
      <c r="Q40" s="5">
        <f t="shared" si="13"/>
        <v>97</v>
      </c>
      <c r="R40" s="5">
        <f t="shared" si="13"/>
        <v>100</v>
      </c>
      <c r="S40" s="5">
        <f t="shared" si="13"/>
        <v>96</v>
      </c>
      <c r="T40" s="5">
        <f t="shared" si="13"/>
        <v>0</v>
      </c>
      <c r="U40" s="5">
        <f t="shared" si="13"/>
        <v>0</v>
      </c>
      <c r="V40" s="5">
        <f t="shared" si="13"/>
        <v>0</v>
      </c>
      <c r="W40" s="5">
        <f t="shared" si="13"/>
        <v>0</v>
      </c>
      <c r="X40" s="5">
        <f t="shared" si="13"/>
        <v>0</v>
      </c>
      <c r="Y40" s="5">
        <f t="shared" si="13"/>
        <v>0</v>
      </c>
      <c r="Z40" s="5">
        <f t="shared" si="13"/>
        <v>0</v>
      </c>
      <c r="AA40" s="5">
        <f t="shared" si="13"/>
        <v>0</v>
      </c>
      <c r="AB40" s="5">
        <f t="shared" si="13"/>
        <v>0</v>
      </c>
      <c r="AC40" s="5">
        <f t="shared" si="13"/>
        <v>0</v>
      </c>
      <c r="AD40" s="5">
        <f t="shared" si="13"/>
        <v>0</v>
      </c>
      <c r="AE40" s="5">
        <f t="shared" si="13"/>
        <v>0</v>
      </c>
      <c r="AF40" s="5">
        <f t="shared" si="13"/>
        <v>0</v>
      </c>
      <c r="AG40" s="5">
        <f t="shared" si="13"/>
        <v>0</v>
      </c>
      <c r="AH40" s="5">
        <f t="shared" si="13"/>
        <v>0</v>
      </c>
      <c r="AI40" s="5">
        <f t="shared" si="13"/>
        <v>0</v>
      </c>
      <c r="AJ40" s="5">
        <f t="shared" si="13"/>
        <v>0</v>
      </c>
      <c r="AK40" s="5">
        <f t="shared" si="13"/>
        <v>0</v>
      </c>
      <c r="AL40" s="5">
        <f t="shared" si="13"/>
        <v>0</v>
      </c>
      <c r="AM40" s="5">
        <f t="shared" si="13"/>
        <v>0</v>
      </c>
      <c r="AN40" s="5">
        <f t="shared" si="13"/>
        <v>0</v>
      </c>
      <c r="AO40" s="5">
        <f t="shared" si="13"/>
        <v>0</v>
      </c>
      <c r="AP40" s="5">
        <f t="shared" si="13"/>
        <v>0</v>
      </c>
      <c r="AQ40" s="5">
        <f t="shared" si="13"/>
        <v>0</v>
      </c>
      <c r="AR40" s="5">
        <f t="shared" si="13"/>
        <v>0</v>
      </c>
      <c r="AS40" s="5">
        <f t="shared" si="13"/>
        <v>0</v>
      </c>
      <c r="AT40" s="5">
        <f t="shared" si="13"/>
        <v>0</v>
      </c>
      <c r="AU40" s="5">
        <f t="shared" si="13"/>
        <v>0</v>
      </c>
      <c r="AV40" s="5">
        <f t="shared" si="13"/>
        <v>0</v>
      </c>
      <c r="AW40" s="5">
        <f t="shared" si="13"/>
        <v>0</v>
      </c>
      <c r="AX40" s="5">
        <f t="shared" si="13"/>
        <v>0</v>
      </c>
      <c r="AY40" s="5">
        <f t="shared" si="13"/>
        <v>0</v>
      </c>
      <c r="AZ40" s="5">
        <f t="shared" si="13"/>
        <v>0</v>
      </c>
      <c r="BA40" s="5">
        <f t="shared" si="13"/>
        <v>0</v>
      </c>
      <c r="BB40" s="5">
        <f t="shared" si="13"/>
        <v>0</v>
      </c>
      <c r="BC40" s="5">
        <f t="shared" si="15"/>
        <v>498</v>
      </c>
      <c r="BD40" s="34">
        <f t="shared" si="16"/>
        <v>0.2751004016064257</v>
      </c>
    </row>
    <row r="41" spans="1:56" ht="12.75">
      <c r="A41" s="16">
        <v>39203</v>
      </c>
      <c r="B41" s="5">
        <f t="shared" si="14"/>
        <v>0</v>
      </c>
      <c r="C41" s="5">
        <f t="shared" si="13"/>
        <v>0</v>
      </c>
      <c r="D41" s="5">
        <f t="shared" si="13"/>
        <v>0</v>
      </c>
      <c r="E41" s="5">
        <f t="shared" si="13"/>
        <v>0</v>
      </c>
      <c r="F41" s="5">
        <f t="shared" si="13"/>
        <v>0</v>
      </c>
      <c r="G41" s="5">
        <f t="shared" si="13"/>
        <v>0</v>
      </c>
      <c r="H41" s="5">
        <f t="shared" si="13"/>
        <v>0</v>
      </c>
      <c r="I41" s="5">
        <f t="shared" si="13"/>
        <v>0</v>
      </c>
      <c r="J41" s="5">
        <f t="shared" si="13"/>
        <v>0</v>
      </c>
      <c r="K41" s="5">
        <f t="shared" si="13"/>
        <v>0</v>
      </c>
      <c r="L41" s="5">
        <f t="shared" si="13"/>
        <v>0</v>
      </c>
      <c r="M41" s="5">
        <f t="shared" si="13"/>
        <v>0</v>
      </c>
      <c r="N41" s="5">
        <f t="shared" si="13"/>
        <v>0</v>
      </c>
      <c r="O41" s="5">
        <f t="shared" si="13"/>
        <v>0</v>
      </c>
      <c r="P41" s="5">
        <f t="shared" si="13"/>
        <v>0</v>
      </c>
      <c r="Q41" s="5">
        <f t="shared" si="13"/>
        <v>0</v>
      </c>
      <c r="R41" s="5">
        <f t="shared" si="13"/>
        <v>0</v>
      </c>
      <c r="S41" s="5">
        <f t="shared" si="13"/>
        <v>0</v>
      </c>
      <c r="T41" s="5">
        <f t="shared" si="13"/>
        <v>96</v>
      </c>
      <c r="U41" s="5">
        <f t="shared" si="13"/>
        <v>96</v>
      </c>
      <c r="V41" s="5">
        <f t="shared" si="13"/>
        <v>98</v>
      </c>
      <c r="W41" s="5">
        <f t="shared" si="13"/>
        <v>104</v>
      </c>
      <c r="X41" s="5">
        <f t="shared" si="13"/>
        <v>0</v>
      </c>
      <c r="Y41" s="5">
        <f t="shared" si="13"/>
        <v>0</v>
      </c>
      <c r="Z41" s="5">
        <f t="shared" si="13"/>
        <v>0</v>
      </c>
      <c r="AA41" s="5">
        <f t="shared" si="13"/>
        <v>0</v>
      </c>
      <c r="AB41" s="5">
        <f t="shared" si="13"/>
        <v>0</v>
      </c>
      <c r="AC41" s="5">
        <f t="shared" si="13"/>
        <v>0</v>
      </c>
      <c r="AD41" s="5">
        <f t="shared" si="13"/>
        <v>0</v>
      </c>
      <c r="AE41" s="5">
        <f t="shared" si="13"/>
        <v>0</v>
      </c>
      <c r="AF41" s="5">
        <f t="shared" si="13"/>
        <v>0</v>
      </c>
      <c r="AG41" s="5">
        <f t="shared" si="13"/>
        <v>0</v>
      </c>
      <c r="AH41" s="5">
        <f t="shared" si="13"/>
        <v>0</v>
      </c>
      <c r="AI41" s="5">
        <f t="shared" si="13"/>
        <v>0</v>
      </c>
      <c r="AJ41" s="5">
        <f t="shared" si="13"/>
        <v>0</v>
      </c>
      <c r="AK41" s="5">
        <f t="shared" si="13"/>
        <v>0</v>
      </c>
      <c r="AL41" s="5">
        <f t="shared" si="13"/>
        <v>0</v>
      </c>
      <c r="AM41" s="5">
        <f t="shared" si="13"/>
        <v>0</v>
      </c>
      <c r="AN41" s="5">
        <f t="shared" si="13"/>
        <v>0</v>
      </c>
      <c r="AO41" s="5">
        <f t="shared" si="13"/>
        <v>0</v>
      </c>
      <c r="AP41" s="5">
        <f t="shared" si="13"/>
        <v>0</v>
      </c>
      <c r="AQ41" s="5">
        <f t="shared" si="13"/>
        <v>0</v>
      </c>
      <c r="AR41" s="5">
        <f t="shared" si="13"/>
        <v>0</v>
      </c>
      <c r="AS41" s="5">
        <f t="shared" si="13"/>
        <v>0</v>
      </c>
      <c r="AT41" s="5">
        <f t="shared" si="13"/>
        <v>0</v>
      </c>
      <c r="AU41" s="5">
        <f t="shared" si="13"/>
        <v>0</v>
      </c>
      <c r="AV41" s="5">
        <f t="shared" si="13"/>
        <v>0</v>
      </c>
      <c r="AW41" s="5">
        <f t="shared" si="13"/>
        <v>0</v>
      </c>
      <c r="AX41" s="5">
        <f t="shared" si="13"/>
        <v>0</v>
      </c>
      <c r="AY41" s="5">
        <f t="shared" si="13"/>
        <v>0</v>
      </c>
      <c r="AZ41" s="5">
        <f t="shared" si="13"/>
        <v>0</v>
      </c>
      <c r="BA41" s="5">
        <f t="shared" si="13"/>
        <v>0</v>
      </c>
      <c r="BB41" s="5">
        <f t="shared" si="13"/>
        <v>0</v>
      </c>
      <c r="BC41" s="5">
        <f t="shared" si="15"/>
        <v>394</v>
      </c>
      <c r="BD41" s="34">
        <f t="shared" si="16"/>
        <v>0.11421319796954314</v>
      </c>
    </row>
    <row r="42" spans="1:56" ht="12.75">
      <c r="A42" s="16">
        <v>39234</v>
      </c>
      <c r="B42" s="5">
        <f t="shared" si="14"/>
        <v>0</v>
      </c>
      <c r="C42" s="5">
        <f t="shared" si="13"/>
        <v>0</v>
      </c>
      <c r="D42" s="5">
        <f t="shared" si="13"/>
        <v>0</v>
      </c>
      <c r="E42" s="5">
        <f t="shared" si="13"/>
        <v>0</v>
      </c>
      <c r="F42" s="5">
        <f t="shared" si="13"/>
        <v>0</v>
      </c>
      <c r="G42" s="5">
        <f t="shared" si="13"/>
        <v>0</v>
      </c>
      <c r="H42" s="5">
        <f t="shared" si="13"/>
        <v>0</v>
      </c>
      <c r="I42" s="5">
        <f t="shared" si="13"/>
        <v>0</v>
      </c>
      <c r="J42" s="5">
        <f t="shared" si="13"/>
        <v>0</v>
      </c>
      <c r="K42" s="5">
        <f t="shared" si="13"/>
        <v>0</v>
      </c>
      <c r="L42" s="5">
        <f t="shared" si="13"/>
        <v>0</v>
      </c>
      <c r="M42" s="5">
        <f aca="true" t="shared" si="17" ref="M42:BB48">IF(MONTH(M$2)=MONTH($A42),1,0)*M$3</f>
        <v>0</v>
      </c>
      <c r="N42" s="5">
        <f t="shared" si="17"/>
        <v>0</v>
      </c>
      <c r="O42" s="5">
        <f t="shared" si="17"/>
        <v>0</v>
      </c>
      <c r="P42" s="5">
        <f t="shared" si="17"/>
        <v>0</v>
      </c>
      <c r="Q42" s="5">
        <f t="shared" si="17"/>
        <v>0</v>
      </c>
      <c r="R42" s="5">
        <f t="shared" si="17"/>
        <v>0</v>
      </c>
      <c r="S42" s="5">
        <f t="shared" si="17"/>
        <v>0</v>
      </c>
      <c r="T42" s="5">
        <f t="shared" si="17"/>
        <v>0</v>
      </c>
      <c r="U42" s="5">
        <f t="shared" si="17"/>
        <v>0</v>
      </c>
      <c r="V42" s="5">
        <f t="shared" si="17"/>
        <v>0</v>
      </c>
      <c r="W42" s="5">
        <f t="shared" si="17"/>
        <v>0</v>
      </c>
      <c r="X42" s="5">
        <f t="shared" si="17"/>
        <v>97</v>
      </c>
      <c r="Y42" s="5">
        <f t="shared" si="17"/>
        <v>97</v>
      </c>
      <c r="Z42" s="5">
        <f t="shared" si="17"/>
        <v>101</v>
      </c>
      <c r="AA42" s="5">
        <f t="shared" si="17"/>
        <v>99</v>
      </c>
      <c r="AB42" s="5">
        <f t="shared" si="17"/>
        <v>0</v>
      </c>
      <c r="AC42" s="5">
        <f t="shared" si="17"/>
        <v>0</v>
      </c>
      <c r="AD42" s="5">
        <f t="shared" si="17"/>
        <v>0</v>
      </c>
      <c r="AE42" s="5">
        <f t="shared" si="17"/>
        <v>0</v>
      </c>
      <c r="AF42" s="5">
        <f t="shared" si="17"/>
        <v>0</v>
      </c>
      <c r="AG42" s="5">
        <f t="shared" si="17"/>
        <v>0</v>
      </c>
      <c r="AH42" s="5">
        <f t="shared" si="17"/>
        <v>0</v>
      </c>
      <c r="AI42" s="5">
        <f t="shared" si="17"/>
        <v>0</v>
      </c>
      <c r="AJ42" s="5">
        <f t="shared" si="17"/>
        <v>0</v>
      </c>
      <c r="AK42" s="5">
        <f t="shared" si="17"/>
        <v>0</v>
      </c>
      <c r="AL42" s="5">
        <f t="shared" si="17"/>
        <v>0</v>
      </c>
      <c r="AM42" s="5">
        <f t="shared" si="17"/>
        <v>0</v>
      </c>
      <c r="AN42" s="5">
        <f t="shared" si="17"/>
        <v>0</v>
      </c>
      <c r="AO42" s="5">
        <f t="shared" si="17"/>
        <v>0</v>
      </c>
      <c r="AP42" s="5">
        <f t="shared" si="17"/>
        <v>0</v>
      </c>
      <c r="AQ42" s="5">
        <f t="shared" si="17"/>
        <v>0</v>
      </c>
      <c r="AR42" s="5">
        <f t="shared" si="17"/>
        <v>0</v>
      </c>
      <c r="AS42" s="5">
        <f t="shared" si="17"/>
        <v>0</v>
      </c>
      <c r="AT42" s="5">
        <f t="shared" si="17"/>
        <v>0</v>
      </c>
      <c r="AU42" s="5">
        <f t="shared" si="17"/>
        <v>0</v>
      </c>
      <c r="AV42" s="5">
        <f t="shared" si="17"/>
        <v>0</v>
      </c>
      <c r="AW42" s="5">
        <f t="shared" si="17"/>
        <v>0</v>
      </c>
      <c r="AX42" s="5">
        <f t="shared" si="17"/>
        <v>0</v>
      </c>
      <c r="AY42" s="5">
        <f t="shared" si="17"/>
        <v>0</v>
      </c>
      <c r="AZ42" s="5">
        <f t="shared" si="17"/>
        <v>0</v>
      </c>
      <c r="BA42" s="5">
        <f t="shared" si="17"/>
        <v>0</v>
      </c>
      <c r="BB42" s="5">
        <f t="shared" si="17"/>
        <v>0</v>
      </c>
      <c r="BC42" s="5">
        <f t="shared" si="15"/>
        <v>394</v>
      </c>
      <c r="BD42" s="34">
        <f t="shared" si="16"/>
        <v>0.2893401015228426</v>
      </c>
    </row>
    <row r="43" spans="1:56" ht="12.75">
      <c r="A43" s="16">
        <v>39264</v>
      </c>
      <c r="B43" s="5">
        <f t="shared" si="14"/>
        <v>0</v>
      </c>
      <c r="C43" s="5">
        <f t="shared" si="14"/>
        <v>0</v>
      </c>
      <c r="D43" s="5">
        <f t="shared" si="14"/>
        <v>0</v>
      </c>
      <c r="E43" s="5">
        <f t="shared" si="14"/>
        <v>0</v>
      </c>
      <c r="F43" s="5">
        <f t="shared" si="14"/>
        <v>0</v>
      </c>
      <c r="G43" s="5">
        <f t="shared" si="14"/>
        <v>0</v>
      </c>
      <c r="H43" s="5">
        <f t="shared" si="14"/>
        <v>0</v>
      </c>
      <c r="I43" s="5">
        <f t="shared" si="14"/>
        <v>0</v>
      </c>
      <c r="J43" s="5">
        <f t="shared" si="14"/>
        <v>0</v>
      </c>
      <c r="K43" s="5">
        <f t="shared" si="14"/>
        <v>0</v>
      </c>
      <c r="L43" s="5">
        <f t="shared" si="14"/>
        <v>0</v>
      </c>
      <c r="M43" s="5">
        <f t="shared" si="14"/>
        <v>0</v>
      </c>
      <c r="N43" s="5">
        <f t="shared" si="14"/>
        <v>0</v>
      </c>
      <c r="O43" s="5">
        <f t="shared" si="14"/>
        <v>0</v>
      </c>
      <c r="P43" s="5">
        <f t="shared" si="14"/>
        <v>0</v>
      </c>
      <c r="Q43" s="5">
        <f t="shared" si="14"/>
        <v>0</v>
      </c>
      <c r="R43" s="5">
        <f t="shared" si="17"/>
        <v>0</v>
      </c>
      <c r="S43" s="5">
        <f t="shared" si="17"/>
        <v>0</v>
      </c>
      <c r="T43" s="5">
        <f t="shared" si="17"/>
        <v>0</v>
      </c>
      <c r="U43" s="5">
        <f t="shared" si="17"/>
        <v>0</v>
      </c>
      <c r="V43" s="5">
        <f t="shared" si="17"/>
        <v>0</v>
      </c>
      <c r="W43" s="5">
        <f t="shared" si="17"/>
        <v>0</v>
      </c>
      <c r="X43" s="5">
        <f t="shared" si="17"/>
        <v>0</v>
      </c>
      <c r="Y43" s="5">
        <f t="shared" si="17"/>
        <v>0</v>
      </c>
      <c r="Z43" s="5">
        <f t="shared" si="17"/>
        <v>0</v>
      </c>
      <c r="AA43" s="5">
        <f t="shared" si="17"/>
        <v>0</v>
      </c>
      <c r="AB43" s="5">
        <f t="shared" si="17"/>
        <v>98</v>
      </c>
      <c r="AC43" s="5">
        <f t="shared" si="17"/>
        <v>97</v>
      </c>
      <c r="AD43" s="5">
        <f t="shared" si="17"/>
        <v>99</v>
      </c>
      <c r="AE43" s="5">
        <f t="shared" si="17"/>
        <v>101</v>
      </c>
      <c r="AF43" s="5">
        <f t="shared" si="17"/>
        <v>104</v>
      </c>
      <c r="AG43" s="5">
        <f t="shared" si="17"/>
        <v>0</v>
      </c>
      <c r="AH43" s="5">
        <f t="shared" si="17"/>
        <v>0</v>
      </c>
      <c r="AI43" s="5">
        <f t="shared" si="17"/>
        <v>0</v>
      </c>
      <c r="AJ43" s="5">
        <f t="shared" si="17"/>
        <v>0</v>
      </c>
      <c r="AK43" s="5">
        <f t="shared" si="17"/>
        <v>0</v>
      </c>
      <c r="AL43" s="5">
        <f t="shared" si="17"/>
        <v>0</v>
      </c>
      <c r="AM43" s="5">
        <f t="shared" si="17"/>
        <v>0</v>
      </c>
      <c r="AN43" s="5">
        <f t="shared" si="17"/>
        <v>0</v>
      </c>
      <c r="AO43" s="5">
        <f t="shared" si="17"/>
        <v>0</v>
      </c>
      <c r="AP43" s="5">
        <f t="shared" si="17"/>
        <v>0</v>
      </c>
      <c r="AQ43" s="5">
        <f t="shared" si="17"/>
        <v>0</v>
      </c>
      <c r="AR43" s="5">
        <f t="shared" si="17"/>
        <v>0</v>
      </c>
      <c r="AS43" s="5">
        <f t="shared" si="17"/>
        <v>0</v>
      </c>
      <c r="AT43" s="5">
        <f t="shared" si="17"/>
        <v>0</v>
      </c>
      <c r="AU43" s="5">
        <f t="shared" si="17"/>
        <v>0</v>
      </c>
      <c r="AV43" s="5">
        <f t="shared" si="17"/>
        <v>0</v>
      </c>
      <c r="AW43" s="5">
        <f t="shared" si="17"/>
        <v>0</v>
      </c>
      <c r="AX43" s="5">
        <f t="shared" si="17"/>
        <v>0</v>
      </c>
      <c r="AY43" s="5">
        <f t="shared" si="17"/>
        <v>0</v>
      </c>
      <c r="AZ43" s="5">
        <f t="shared" si="17"/>
        <v>0</v>
      </c>
      <c r="BA43" s="5">
        <f t="shared" si="17"/>
        <v>0</v>
      </c>
      <c r="BB43" s="5">
        <f t="shared" si="17"/>
        <v>0</v>
      </c>
      <c r="BC43" s="5">
        <f t="shared" si="15"/>
        <v>499</v>
      </c>
      <c r="BD43" s="34">
        <f t="shared" si="16"/>
        <v>0.3106212424849699</v>
      </c>
    </row>
    <row r="44" spans="1:56" ht="12.75">
      <c r="A44" s="16">
        <v>39295</v>
      </c>
      <c r="B44" s="5">
        <f t="shared" si="14"/>
        <v>0</v>
      </c>
      <c r="C44" s="5">
        <f t="shared" si="14"/>
        <v>0</v>
      </c>
      <c r="D44" s="5">
        <f t="shared" si="14"/>
        <v>0</v>
      </c>
      <c r="E44" s="5">
        <f t="shared" si="14"/>
        <v>0</v>
      </c>
      <c r="F44" s="5">
        <f t="shared" si="14"/>
        <v>0</v>
      </c>
      <c r="G44" s="5">
        <f t="shared" si="14"/>
        <v>0</v>
      </c>
      <c r="H44" s="5">
        <f t="shared" si="14"/>
        <v>0</v>
      </c>
      <c r="I44" s="5">
        <f t="shared" si="14"/>
        <v>0</v>
      </c>
      <c r="J44" s="5">
        <f t="shared" si="14"/>
        <v>0</v>
      </c>
      <c r="K44" s="5">
        <f t="shared" si="14"/>
        <v>0</v>
      </c>
      <c r="L44" s="5">
        <f t="shared" si="14"/>
        <v>0</v>
      </c>
      <c r="M44" s="5">
        <f t="shared" si="14"/>
        <v>0</v>
      </c>
      <c r="N44" s="5">
        <f t="shared" si="14"/>
        <v>0</v>
      </c>
      <c r="O44" s="5">
        <f t="shared" si="14"/>
        <v>0</v>
      </c>
      <c r="P44" s="5">
        <f t="shared" si="14"/>
        <v>0</v>
      </c>
      <c r="Q44" s="5">
        <f t="shared" si="14"/>
        <v>0</v>
      </c>
      <c r="R44" s="5">
        <f t="shared" si="17"/>
        <v>0</v>
      </c>
      <c r="S44" s="5">
        <f t="shared" si="17"/>
        <v>0</v>
      </c>
      <c r="T44" s="5">
        <f t="shared" si="17"/>
        <v>0</v>
      </c>
      <c r="U44" s="5">
        <f t="shared" si="17"/>
        <v>0</v>
      </c>
      <c r="V44" s="5">
        <f t="shared" si="17"/>
        <v>0</v>
      </c>
      <c r="W44" s="5">
        <f t="shared" si="17"/>
        <v>0</v>
      </c>
      <c r="X44" s="5">
        <f t="shared" si="17"/>
        <v>0</v>
      </c>
      <c r="Y44" s="5">
        <f t="shared" si="17"/>
        <v>0</v>
      </c>
      <c r="Z44" s="5">
        <f t="shared" si="17"/>
        <v>0</v>
      </c>
      <c r="AA44" s="5">
        <f t="shared" si="17"/>
        <v>0</v>
      </c>
      <c r="AB44" s="5">
        <f t="shared" si="17"/>
        <v>0</v>
      </c>
      <c r="AC44" s="5">
        <f t="shared" si="17"/>
        <v>0</v>
      </c>
      <c r="AD44" s="5">
        <f t="shared" si="17"/>
        <v>0</v>
      </c>
      <c r="AE44" s="5">
        <f t="shared" si="17"/>
        <v>0</v>
      </c>
      <c r="AF44" s="5">
        <f t="shared" si="17"/>
        <v>0</v>
      </c>
      <c r="AG44" s="5">
        <f t="shared" si="17"/>
        <v>96</v>
      </c>
      <c r="AH44" s="5">
        <f t="shared" si="17"/>
        <v>101</v>
      </c>
      <c r="AI44" s="5">
        <f t="shared" si="17"/>
        <v>97</v>
      </c>
      <c r="AJ44" s="5">
        <f t="shared" si="17"/>
        <v>102</v>
      </c>
      <c r="AK44" s="5">
        <f t="shared" si="17"/>
        <v>0</v>
      </c>
      <c r="AL44" s="5">
        <f t="shared" si="17"/>
        <v>0</v>
      </c>
      <c r="AM44" s="5">
        <f t="shared" si="17"/>
        <v>0</v>
      </c>
      <c r="AN44" s="5">
        <f t="shared" si="17"/>
        <v>0</v>
      </c>
      <c r="AO44" s="5">
        <f t="shared" si="17"/>
        <v>0</v>
      </c>
      <c r="AP44" s="5">
        <f t="shared" si="17"/>
        <v>0</v>
      </c>
      <c r="AQ44" s="5">
        <f t="shared" si="17"/>
        <v>0</v>
      </c>
      <c r="AR44" s="5">
        <f t="shared" si="17"/>
        <v>0</v>
      </c>
      <c r="AS44" s="5">
        <f t="shared" si="17"/>
        <v>0</v>
      </c>
      <c r="AT44" s="5">
        <f t="shared" si="17"/>
        <v>0</v>
      </c>
      <c r="AU44" s="5">
        <f t="shared" si="17"/>
        <v>0</v>
      </c>
      <c r="AV44" s="5">
        <f t="shared" si="17"/>
        <v>0</v>
      </c>
      <c r="AW44" s="5">
        <f t="shared" si="17"/>
        <v>0</v>
      </c>
      <c r="AX44" s="5">
        <f t="shared" si="17"/>
        <v>0</v>
      </c>
      <c r="AY44" s="5">
        <f t="shared" si="17"/>
        <v>0</v>
      </c>
      <c r="AZ44" s="5">
        <f t="shared" si="17"/>
        <v>0</v>
      </c>
      <c r="BA44" s="5">
        <f t="shared" si="17"/>
        <v>0</v>
      </c>
      <c r="BB44" s="5">
        <f t="shared" si="17"/>
        <v>0</v>
      </c>
      <c r="BC44" s="5">
        <f t="shared" si="15"/>
        <v>396</v>
      </c>
      <c r="BD44" s="34">
        <f t="shared" si="16"/>
        <v>0.20202020202020202</v>
      </c>
    </row>
    <row r="45" spans="1:56" ht="12.75">
      <c r="A45" s="16">
        <v>39326</v>
      </c>
      <c r="B45" s="5">
        <f t="shared" si="14"/>
        <v>0</v>
      </c>
      <c r="C45" s="5">
        <f t="shared" si="14"/>
        <v>0</v>
      </c>
      <c r="D45" s="5">
        <f t="shared" si="14"/>
        <v>0</v>
      </c>
      <c r="E45" s="5">
        <f t="shared" si="14"/>
        <v>0</v>
      </c>
      <c r="F45" s="5">
        <f t="shared" si="14"/>
        <v>0</v>
      </c>
      <c r="G45" s="5">
        <f t="shared" si="14"/>
        <v>0</v>
      </c>
      <c r="H45" s="5">
        <f t="shared" si="14"/>
        <v>0</v>
      </c>
      <c r="I45" s="5">
        <f t="shared" si="14"/>
        <v>0</v>
      </c>
      <c r="J45" s="5">
        <f t="shared" si="14"/>
        <v>0</v>
      </c>
      <c r="K45" s="5">
        <f t="shared" si="14"/>
        <v>0</v>
      </c>
      <c r="L45" s="5">
        <f t="shared" si="14"/>
        <v>0</v>
      </c>
      <c r="M45" s="5">
        <f t="shared" si="14"/>
        <v>0</v>
      </c>
      <c r="N45" s="5">
        <f t="shared" si="14"/>
        <v>0</v>
      </c>
      <c r="O45" s="5">
        <f t="shared" si="14"/>
        <v>0</v>
      </c>
      <c r="P45" s="5">
        <f t="shared" si="14"/>
        <v>0</v>
      </c>
      <c r="Q45" s="5">
        <f t="shared" si="14"/>
        <v>0</v>
      </c>
      <c r="R45" s="5">
        <f t="shared" si="17"/>
        <v>0</v>
      </c>
      <c r="S45" s="5">
        <f t="shared" si="17"/>
        <v>0</v>
      </c>
      <c r="T45" s="5">
        <f t="shared" si="17"/>
        <v>0</v>
      </c>
      <c r="U45" s="5">
        <f t="shared" si="17"/>
        <v>0</v>
      </c>
      <c r="V45" s="5">
        <f t="shared" si="17"/>
        <v>0</v>
      </c>
      <c r="W45" s="5">
        <f t="shared" si="17"/>
        <v>0</v>
      </c>
      <c r="X45" s="5">
        <f t="shared" si="17"/>
        <v>0</v>
      </c>
      <c r="Y45" s="5">
        <f t="shared" si="17"/>
        <v>0</v>
      </c>
      <c r="Z45" s="5">
        <f t="shared" si="17"/>
        <v>0</v>
      </c>
      <c r="AA45" s="5">
        <f t="shared" si="17"/>
        <v>0</v>
      </c>
      <c r="AB45" s="5">
        <f t="shared" si="17"/>
        <v>0</v>
      </c>
      <c r="AC45" s="5">
        <f t="shared" si="17"/>
        <v>0</v>
      </c>
      <c r="AD45" s="5">
        <f t="shared" si="17"/>
        <v>0</v>
      </c>
      <c r="AE45" s="5">
        <f t="shared" si="17"/>
        <v>0</v>
      </c>
      <c r="AF45" s="5">
        <f t="shared" si="17"/>
        <v>0</v>
      </c>
      <c r="AG45" s="5">
        <f t="shared" si="17"/>
        <v>0</v>
      </c>
      <c r="AH45" s="5">
        <f t="shared" si="17"/>
        <v>0</v>
      </c>
      <c r="AI45" s="5">
        <f t="shared" si="17"/>
        <v>0</v>
      </c>
      <c r="AJ45" s="5">
        <f t="shared" si="17"/>
        <v>0</v>
      </c>
      <c r="AK45" s="5">
        <f t="shared" si="17"/>
        <v>102</v>
      </c>
      <c r="AL45" s="5">
        <f t="shared" si="17"/>
        <v>105</v>
      </c>
      <c r="AM45" s="5">
        <f t="shared" si="17"/>
        <v>103</v>
      </c>
      <c r="AN45" s="5">
        <f t="shared" si="17"/>
        <v>98</v>
      </c>
      <c r="AO45" s="5">
        <f t="shared" si="17"/>
        <v>100</v>
      </c>
      <c r="AP45" s="5">
        <f t="shared" si="17"/>
        <v>0</v>
      </c>
      <c r="AQ45" s="5">
        <f t="shared" si="17"/>
        <v>0</v>
      </c>
      <c r="AR45" s="5">
        <f t="shared" si="17"/>
        <v>0</v>
      </c>
      <c r="AS45" s="5">
        <f t="shared" si="17"/>
        <v>0</v>
      </c>
      <c r="AT45" s="5">
        <f t="shared" si="17"/>
        <v>0</v>
      </c>
      <c r="AU45" s="5">
        <f t="shared" si="17"/>
        <v>0</v>
      </c>
      <c r="AV45" s="5">
        <f t="shared" si="17"/>
        <v>0</v>
      </c>
      <c r="AW45" s="5">
        <f t="shared" si="17"/>
        <v>0</v>
      </c>
      <c r="AX45" s="5">
        <f t="shared" si="17"/>
        <v>0</v>
      </c>
      <c r="AY45" s="5">
        <f t="shared" si="17"/>
        <v>0</v>
      </c>
      <c r="AZ45" s="5">
        <f t="shared" si="17"/>
        <v>0</v>
      </c>
      <c r="BA45" s="5">
        <f t="shared" si="17"/>
        <v>0</v>
      </c>
      <c r="BB45" s="5">
        <f t="shared" si="17"/>
        <v>0</v>
      </c>
      <c r="BC45" s="5">
        <f t="shared" si="15"/>
        <v>508</v>
      </c>
      <c r="BD45" s="34">
        <f t="shared" si="16"/>
        <v>0.23818897637795275</v>
      </c>
    </row>
    <row r="46" spans="1:56" ht="12.75">
      <c r="A46" s="16">
        <v>39356</v>
      </c>
      <c r="B46" s="5">
        <f t="shared" si="14"/>
        <v>0</v>
      </c>
      <c r="C46" s="5">
        <f t="shared" si="14"/>
        <v>0</v>
      </c>
      <c r="D46" s="5">
        <f t="shared" si="14"/>
        <v>0</v>
      </c>
      <c r="E46" s="5">
        <f t="shared" si="14"/>
        <v>0</v>
      </c>
      <c r="F46" s="5">
        <f t="shared" si="14"/>
        <v>0</v>
      </c>
      <c r="G46" s="5">
        <f t="shared" si="14"/>
        <v>0</v>
      </c>
      <c r="H46" s="5">
        <f t="shared" si="14"/>
        <v>0</v>
      </c>
      <c r="I46" s="5">
        <f t="shared" si="14"/>
        <v>0</v>
      </c>
      <c r="J46" s="5">
        <f t="shared" si="14"/>
        <v>0</v>
      </c>
      <c r="K46" s="5">
        <f t="shared" si="14"/>
        <v>0</v>
      </c>
      <c r="L46" s="5">
        <f t="shared" si="14"/>
        <v>0</v>
      </c>
      <c r="M46" s="5">
        <f t="shared" si="14"/>
        <v>0</v>
      </c>
      <c r="N46" s="5">
        <f t="shared" si="14"/>
        <v>0</v>
      </c>
      <c r="O46" s="5">
        <f t="shared" si="14"/>
        <v>0</v>
      </c>
      <c r="P46" s="5">
        <f t="shared" si="14"/>
        <v>0</v>
      </c>
      <c r="Q46" s="5">
        <f t="shared" si="14"/>
        <v>0</v>
      </c>
      <c r="R46" s="5">
        <f t="shared" si="17"/>
        <v>0</v>
      </c>
      <c r="S46" s="5">
        <f t="shared" si="17"/>
        <v>0</v>
      </c>
      <c r="T46" s="5">
        <f t="shared" si="17"/>
        <v>0</v>
      </c>
      <c r="U46" s="5">
        <f t="shared" si="17"/>
        <v>0</v>
      </c>
      <c r="V46" s="5">
        <f t="shared" si="17"/>
        <v>0</v>
      </c>
      <c r="W46" s="5">
        <f t="shared" si="17"/>
        <v>0</v>
      </c>
      <c r="X46" s="5">
        <f t="shared" si="17"/>
        <v>0</v>
      </c>
      <c r="Y46" s="5">
        <f t="shared" si="17"/>
        <v>0</v>
      </c>
      <c r="Z46" s="5">
        <f t="shared" si="17"/>
        <v>0</v>
      </c>
      <c r="AA46" s="5">
        <f t="shared" si="17"/>
        <v>0</v>
      </c>
      <c r="AB46" s="5">
        <f t="shared" si="17"/>
        <v>0</v>
      </c>
      <c r="AC46" s="5">
        <f t="shared" si="17"/>
        <v>0</v>
      </c>
      <c r="AD46" s="5">
        <f t="shared" si="17"/>
        <v>0</v>
      </c>
      <c r="AE46" s="5">
        <f t="shared" si="17"/>
        <v>0</v>
      </c>
      <c r="AF46" s="5">
        <f t="shared" si="17"/>
        <v>0</v>
      </c>
      <c r="AG46" s="5">
        <f t="shared" si="17"/>
        <v>0</v>
      </c>
      <c r="AH46" s="5">
        <f t="shared" si="17"/>
        <v>0</v>
      </c>
      <c r="AI46" s="5">
        <f t="shared" si="17"/>
        <v>0</v>
      </c>
      <c r="AJ46" s="5">
        <f t="shared" si="17"/>
        <v>0</v>
      </c>
      <c r="AK46" s="5">
        <f t="shared" si="17"/>
        <v>0</v>
      </c>
      <c r="AL46" s="5">
        <f t="shared" si="17"/>
        <v>0</v>
      </c>
      <c r="AM46" s="5">
        <f t="shared" si="17"/>
        <v>0</v>
      </c>
      <c r="AN46" s="5">
        <f t="shared" si="17"/>
        <v>0</v>
      </c>
      <c r="AO46" s="5">
        <f t="shared" si="17"/>
        <v>0</v>
      </c>
      <c r="AP46" s="5">
        <f t="shared" si="17"/>
        <v>104</v>
      </c>
      <c r="AQ46" s="5">
        <f t="shared" si="17"/>
        <v>101</v>
      </c>
      <c r="AR46" s="5">
        <f t="shared" si="17"/>
        <v>99</v>
      </c>
      <c r="AS46" s="5">
        <f t="shared" si="17"/>
        <v>99</v>
      </c>
      <c r="AT46" s="5">
        <f t="shared" si="17"/>
        <v>0</v>
      </c>
      <c r="AU46" s="5">
        <f t="shared" si="17"/>
        <v>0</v>
      </c>
      <c r="AV46" s="5">
        <f t="shared" si="17"/>
        <v>0</v>
      </c>
      <c r="AW46" s="5">
        <f t="shared" si="17"/>
        <v>0</v>
      </c>
      <c r="AX46" s="5">
        <f t="shared" si="17"/>
        <v>0</v>
      </c>
      <c r="AY46" s="5">
        <f t="shared" si="17"/>
        <v>0</v>
      </c>
      <c r="AZ46" s="5">
        <f t="shared" si="17"/>
        <v>0</v>
      </c>
      <c r="BA46" s="5">
        <f t="shared" si="17"/>
        <v>0</v>
      </c>
      <c r="BB46" s="5">
        <f t="shared" si="17"/>
        <v>0</v>
      </c>
      <c r="BC46" s="5">
        <f t="shared" si="15"/>
        <v>403</v>
      </c>
      <c r="BD46" s="34">
        <f t="shared" si="16"/>
        <v>0.32754342431761785</v>
      </c>
    </row>
    <row r="47" spans="1:56" ht="12.75">
      <c r="A47" s="16">
        <v>39387</v>
      </c>
      <c r="B47" s="5">
        <f t="shared" si="14"/>
        <v>0</v>
      </c>
      <c r="C47" s="5">
        <f t="shared" si="14"/>
        <v>0</v>
      </c>
      <c r="D47" s="5">
        <f t="shared" si="14"/>
        <v>0</v>
      </c>
      <c r="E47" s="5">
        <f t="shared" si="14"/>
        <v>0</v>
      </c>
      <c r="F47" s="5">
        <f t="shared" si="14"/>
        <v>0</v>
      </c>
      <c r="G47" s="5">
        <f t="shared" si="14"/>
        <v>0</v>
      </c>
      <c r="H47" s="5">
        <f t="shared" si="14"/>
        <v>0</v>
      </c>
      <c r="I47" s="5">
        <f t="shared" si="14"/>
        <v>0</v>
      </c>
      <c r="J47" s="5">
        <f t="shared" si="14"/>
        <v>0</v>
      </c>
      <c r="K47" s="5">
        <f t="shared" si="14"/>
        <v>0</v>
      </c>
      <c r="L47" s="5">
        <f t="shared" si="14"/>
        <v>0</v>
      </c>
      <c r="M47" s="5">
        <f t="shared" si="14"/>
        <v>0</v>
      </c>
      <c r="N47" s="5">
        <f t="shared" si="14"/>
        <v>0</v>
      </c>
      <c r="O47" s="5">
        <f t="shared" si="14"/>
        <v>0</v>
      </c>
      <c r="P47" s="5">
        <f t="shared" si="14"/>
        <v>0</v>
      </c>
      <c r="Q47" s="5">
        <f t="shared" si="14"/>
        <v>0</v>
      </c>
      <c r="R47" s="5">
        <f t="shared" si="17"/>
        <v>0</v>
      </c>
      <c r="S47" s="5">
        <f t="shared" si="17"/>
        <v>0</v>
      </c>
      <c r="T47" s="5">
        <f t="shared" si="17"/>
        <v>0</v>
      </c>
      <c r="U47" s="5">
        <f t="shared" si="17"/>
        <v>0</v>
      </c>
      <c r="V47" s="5">
        <f t="shared" si="17"/>
        <v>0</v>
      </c>
      <c r="W47" s="5">
        <f t="shared" si="17"/>
        <v>0</v>
      </c>
      <c r="X47" s="5">
        <f t="shared" si="17"/>
        <v>0</v>
      </c>
      <c r="Y47" s="5">
        <f t="shared" si="17"/>
        <v>0</v>
      </c>
      <c r="Z47" s="5">
        <f t="shared" si="17"/>
        <v>0</v>
      </c>
      <c r="AA47" s="5">
        <f t="shared" si="17"/>
        <v>0</v>
      </c>
      <c r="AB47" s="5">
        <f t="shared" si="17"/>
        <v>0</v>
      </c>
      <c r="AC47" s="5">
        <f t="shared" si="17"/>
        <v>0</v>
      </c>
      <c r="AD47" s="5">
        <f t="shared" si="17"/>
        <v>0</v>
      </c>
      <c r="AE47" s="5">
        <f t="shared" si="17"/>
        <v>0</v>
      </c>
      <c r="AF47" s="5">
        <f t="shared" si="17"/>
        <v>0</v>
      </c>
      <c r="AG47" s="5">
        <f t="shared" si="17"/>
        <v>0</v>
      </c>
      <c r="AH47" s="5">
        <f t="shared" si="17"/>
        <v>0</v>
      </c>
      <c r="AI47" s="5">
        <f t="shared" si="17"/>
        <v>0</v>
      </c>
      <c r="AJ47" s="5">
        <f t="shared" si="17"/>
        <v>0</v>
      </c>
      <c r="AK47" s="5">
        <f t="shared" si="17"/>
        <v>0</v>
      </c>
      <c r="AL47" s="5">
        <f t="shared" si="17"/>
        <v>0</v>
      </c>
      <c r="AM47" s="5">
        <f t="shared" si="17"/>
        <v>0</v>
      </c>
      <c r="AN47" s="5">
        <f t="shared" si="17"/>
        <v>0</v>
      </c>
      <c r="AO47" s="5">
        <f t="shared" si="17"/>
        <v>0</v>
      </c>
      <c r="AP47" s="5">
        <f t="shared" si="17"/>
        <v>0</v>
      </c>
      <c r="AQ47" s="5">
        <f t="shared" si="17"/>
        <v>0</v>
      </c>
      <c r="AR47" s="5">
        <f t="shared" si="17"/>
        <v>0</v>
      </c>
      <c r="AS47" s="5">
        <f t="shared" si="17"/>
        <v>0</v>
      </c>
      <c r="AT47" s="5">
        <f t="shared" si="17"/>
        <v>104</v>
      </c>
      <c r="AU47" s="5">
        <f t="shared" si="17"/>
        <v>99</v>
      </c>
      <c r="AV47" s="5">
        <f t="shared" si="17"/>
        <v>99</v>
      </c>
      <c r="AW47" s="5">
        <f t="shared" si="17"/>
        <v>98</v>
      </c>
      <c r="AX47" s="5">
        <f t="shared" si="17"/>
        <v>0</v>
      </c>
      <c r="AY47" s="5">
        <f t="shared" si="17"/>
        <v>0</v>
      </c>
      <c r="AZ47" s="5">
        <f t="shared" si="17"/>
        <v>0</v>
      </c>
      <c r="BA47" s="5">
        <f t="shared" si="17"/>
        <v>0</v>
      </c>
      <c r="BB47" s="5">
        <f t="shared" si="17"/>
        <v>0</v>
      </c>
      <c r="BC47" s="5">
        <f t="shared" si="15"/>
        <v>400</v>
      </c>
      <c r="BD47" s="34">
        <f t="shared" si="16"/>
        <v>0.2575</v>
      </c>
    </row>
    <row r="48" spans="1:56" ht="12.75">
      <c r="A48" s="16">
        <v>39417</v>
      </c>
      <c r="B48" s="5">
        <f t="shared" si="14"/>
        <v>0</v>
      </c>
      <c r="C48" s="5">
        <f t="shared" si="14"/>
        <v>0</v>
      </c>
      <c r="D48" s="5">
        <f t="shared" si="14"/>
        <v>0</v>
      </c>
      <c r="E48" s="5">
        <f t="shared" si="14"/>
        <v>0</v>
      </c>
      <c r="F48" s="5">
        <f t="shared" si="14"/>
        <v>0</v>
      </c>
      <c r="G48" s="5">
        <f t="shared" si="14"/>
        <v>0</v>
      </c>
      <c r="H48" s="5">
        <f t="shared" si="14"/>
        <v>0</v>
      </c>
      <c r="I48" s="5">
        <f t="shared" si="14"/>
        <v>0</v>
      </c>
      <c r="J48" s="5">
        <f t="shared" si="14"/>
        <v>0</v>
      </c>
      <c r="K48" s="5">
        <f t="shared" si="14"/>
        <v>0</v>
      </c>
      <c r="L48" s="5">
        <f t="shared" si="14"/>
        <v>0</v>
      </c>
      <c r="M48" s="5">
        <f t="shared" si="14"/>
        <v>0</v>
      </c>
      <c r="N48" s="5">
        <f t="shared" si="14"/>
        <v>0</v>
      </c>
      <c r="O48" s="5">
        <f t="shared" si="14"/>
        <v>0</v>
      </c>
      <c r="P48" s="5">
        <f t="shared" si="14"/>
        <v>0</v>
      </c>
      <c r="Q48" s="5">
        <f t="shared" si="14"/>
        <v>0</v>
      </c>
      <c r="R48" s="5">
        <f t="shared" si="17"/>
        <v>0</v>
      </c>
      <c r="S48" s="5">
        <f t="shared" si="17"/>
        <v>0</v>
      </c>
      <c r="T48" s="5">
        <f t="shared" si="17"/>
        <v>0</v>
      </c>
      <c r="U48" s="5">
        <f t="shared" si="17"/>
        <v>0</v>
      </c>
      <c r="V48" s="5">
        <f t="shared" si="17"/>
        <v>0</v>
      </c>
      <c r="W48" s="5">
        <f t="shared" si="17"/>
        <v>0</v>
      </c>
      <c r="X48" s="5">
        <f t="shared" si="17"/>
        <v>0</v>
      </c>
      <c r="Y48" s="5">
        <f t="shared" si="17"/>
        <v>0</v>
      </c>
      <c r="Z48" s="5">
        <f t="shared" si="17"/>
        <v>0</v>
      </c>
      <c r="AA48" s="5">
        <f t="shared" si="17"/>
        <v>0</v>
      </c>
      <c r="AB48" s="5">
        <f t="shared" si="17"/>
        <v>0</v>
      </c>
      <c r="AC48" s="5">
        <f t="shared" si="17"/>
        <v>0</v>
      </c>
      <c r="AD48" s="5">
        <f t="shared" si="17"/>
        <v>0</v>
      </c>
      <c r="AE48" s="5">
        <f t="shared" si="17"/>
        <v>0</v>
      </c>
      <c r="AF48" s="5">
        <f t="shared" si="17"/>
        <v>0</v>
      </c>
      <c r="AG48" s="5">
        <f t="shared" si="17"/>
        <v>0</v>
      </c>
      <c r="AH48" s="5">
        <f t="shared" si="17"/>
        <v>0</v>
      </c>
      <c r="AI48" s="5">
        <f t="shared" si="17"/>
        <v>0</v>
      </c>
      <c r="AJ48" s="5">
        <f t="shared" si="17"/>
        <v>0</v>
      </c>
      <c r="AK48" s="5">
        <f t="shared" si="17"/>
        <v>0</v>
      </c>
      <c r="AL48" s="5">
        <f t="shared" si="17"/>
        <v>0</v>
      </c>
      <c r="AM48" s="5">
        <f t="shared" si="17"/>
        <v>0</v>
      </c>
      <c r="AN48" s="5">
        <f t="shared" si="17"/>
        <v>0</v>
      </c>
      <c r="AO48" s="5">
        <f t="shared" si="17"/>
        <v>0</v>
      </c>
      <c r="AP48" s="5">
        <f t="shared" si="17"/>
        <v>0</v>
      </c>
      <c r="AQ48" s="5">
        <f t="shared" si="17"/>
        <v>0</v>
      </c>
      <c r="AR48" s="5">
        <f t="shared" si="17"/>
        <v>0</v>
      </c>
      <c r="AS48" s="5">
        <f t="shared" si="17"/>
        <v>0</v>
      </c>
      <c r="AT48" s="5">
        <f aca="true" t="shared" si="18" ref="AT48:BB48">IF(MONTH(AT$2)=MONTH($A48),1,0)*AT$3</f>
        <v>0</v>
      </c>
      <c r="AU48" s="5">
        <f t="shared" si="18"/>
        <v>0</v>
      </c>
      <c r="AV48" s="5">
        <f t="shared" si="18"/>
        <v>0</v>
      </c>
      <c r="AW48" s="5">
        <f t="shared" si="18"/>
        <v>0</v>
      </c>
      <c r="AX48" s="5">
        <f t="shared" si="18"/>
        <v>100</v>
      </c>
      <c r="AY48" s="5">
        <f t="shared" si="18"/>
        <v>98</v>
      </c>
      <c r="AZ48" s="5">
        <f t="shared" si="18"/>
        <v>100</v>
      </c>
      <c r="BA48" s="5">
        <f t="shared" si="18"/>
        <v>99</v>
      </c>
      <c r="BB48" s="5">
        <f t="shared" si="18"/>
        <v>104</v>
      </c>
      <c r="BC48" s="5">
        <f t="shared" si="15"/>
        <v>501</v>
      </c>
      <c r="BD48" s="34">
        <f t="shared" si="16"/>
        <v>0.24151696606786427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T76"/>
  <sheetViews>
    <sheetView zoomScale="75" zoomScaleNormal="75" workbookViewId="0" topLeftCell="A32">
      <selection activeCell="T56" sqref="T56:T64"/>
    </sheetView>
  </sheetViews>
  <sheetFormatPr defaultColWidth="9.140625" defaultRowHeight="12.75"/>
  <cols>
    <col min="4" max="4" width="2.8515625" style="0" customWidth="1"/>
    <col min="6" max="6" width="2.8515625" style="0" customWidth="1"/>
    <col min="8" max="8" width="2.8515625" style="0" customWidth="1"/>
    <col min="10" max="10" width="2.8515625" style="0" customWidth="1"/>
    <col min="12" max="12" width="2.8515625" style="0" customWidth="1"/>
    <col min="14" max="14" width="2.8515625" style="0" customWidth="1"/>
    <col min="16" max="16" width="2.8515625" style="0" customWidth="1"/>
    <col min="18" max="18" width="2.8515625" style="0" customWidth="1"/>
    <col min="20" max="20" width="2.8515625" style="0" customWidth="1"/>
  </cols>
  <sheetData>
    <row r="1" ht="12.75">
      <c r="A1" t="str">
        <f>'Associate Invovlement Data'!A1</f>
        <v>Suggestions / Associate</v>
      </c>
    </row>
    <row r="54" ht="20.25">
      <c r="A54" s="11" t="s">
        <v>7</v>
      </c>
    </row>
    <row r="55" spans="3:20" ht="12.75">
      <c r="C55" s="8">
        <f aca="true" t="shared" si="0" ref="C55:O55">E55-7</f>
        <v>39448</v>
      </c>
      <c r="D55" s="10"/>
      <c r="E55" s="8">
        <f t="shared" si="0"/>
        <v>39455</v>
      </c>
      <c r="F55" s="10"/>
      <c r="G55" s="8">
        <f t="shared" si="0"/>
        <v>39462</v>
      </c>
      <c r="H55" s="10"/>
      <c r="I55" s="8">
        <f t="shared" si="0"/>
        <v>39469</v>
      </c>
      <c r="J55" s="10"/>
      <c r="K55" s="8">
        <f t="shared" si="0"/>
        <v>39476</v>
      </c>
      <c r="L55" s="10"/>
      <c r="M55" s="8">
        <f t="shared" si="0"/>
        <v>39483</v>
      </c>
      <c r="N55" s="10"/>
      <c r="O55" s="8">
        <f t="shared" si="0"/>
        <v>39490</v>
      </c>
      <c r="P55" s="10"/>
      <c r="Q55" s="9">
        <f>S55-7</f>
        <v>39497</v>
      </c>
      <c r="R55" s="10"/>
      <c r="S55" s="9">
        <f>'Detailed Instructions'!C6</f>
        <v>39504</v>
      </c>
      <c r="T55" s="10"/>
    </row>
    <row r="56" spans="1:20" ht="25.5">
      <c r="A56" s="12" t="str">
        <f>'Associate Invovlement Data'!A10</f>
        <v>Process Improvements</v>
      </c>
      <c r="B56" s="13"/>
      <c r="C56" s="7">
        <f>HLOOKUP(C$55,'Associate Invovlement Data'!$B$2:$BB$18,ROW()-47)</f>
        <v>7</v>
      </c>
      <c r="D56" s="7"/>
      <c r="E56" s="7">
        <f>HLOOKUP(E$55,'Associate Invovlement Data'!$B$2:$BB$18,ROW()-47)</f>
        <v>8</v>
      </c>
      <c r="F56" s="7"/>
      <c r="G56" s="7">
        <f>HLOOKUP(G$55,'Associate Invovlement Data'!$B$2:$BB$18,ROW()-47)</f>
        <v>10</v>
      </c>
      <c r="H56" s="7">
        <v>3</v>
      </c>
      <c r="I56" s="7">
        <f>HLOOKUP(I$55,'Associate Invovlement Data'!$B$2:$BB$18,ROW()-47)</f>
        <v>2</v>
      </c>
      <c r="J56" s="7"/>
      <c r="K56" s="7">
        <f>HLOOKUP(K$55,'Associate Invovlement Data'!$B$2:$BB$18,ROW()-47)</f>
        <v>29</v>
      </c>
      <c r="L56" s="7"/>
      <c r="M56" s="7">
        <f>HLOOKUP(M$55,'Associate Invovlement Data'!$B$2:$BB$18,ROW()-47)</f>
        <v>22</v>
      </c>
      <c r="N56" s="7"/>
      <c r="O56" s="7">
        <f>HLOOKUP(O$55,'Associate Invovlement Data'!$B$2:$BB$18,ROW()-47)</f>
        <v>25</v>
      </c>
      <c r="P56" s="7"/>
      <c r="Q56" s="7">
        <f>HLOOKUP(Q$55,'Associate Invovlement Data'!$B$2:$BB$18,ROW()-47)</f>
        <v>18</v>
      </c>
      <c r="R56" s="7"/>
      <c r="S56" s="7">
        <f>HLOOKUP(S$55,'Associate Invovlement Data'!$B$2:$BB$18,ROW()-47)</f>
        <v>10</v>
      </c>
      <c r="T56" s="67"/>
    </row>
    <row r="57" spans="1:20" ht="25.5">
      <c r="A57" s="12" t="str">
        <f>'Associate Invovlement Data'!A11</f>
        <v>Product Improvement</v>
      </c>
      <c r="B57" s="13"/>
      <c r="C57" s="7">
        <f>HLOOKUP(C$55,'Associate Invovlement Data'!$B$2:$BB$18,ROW()-47)</f>
        <v>9</v>
      </c>
      <c r="D57" s="7">
        <v>1</v>
      </c>
      <c r="E57" s="7">
        <f>HLOOKUP(E$55,'Associate Invovlement Data'!$B$2:$BB$18,ROW()-47)</f>
        <v>0</v>
      </c>
      <c r="F57" s="7"/>
      <c r="G57" s="7">
        <f>HLOOKUP(G$55,'Associate Invovlement Data'!$B$2:$BB$18,ROW()-47)</f>
        <v>8</v>
      </c>
      <c r="H57" s="7"/>
      <c r="I57" s="7">
        <f>HLOOKUP(I$55,'Associate Invovlement Data'!$B$2:$BB$18,ROW()-47)</f>
        <v>2</v>
      </c>
      <c r="J57" s="7"/>
      <c r="K57" s="7">
        <f>HLOOKUP(K$55,'Associate Invovlement Data'!$B$2:$BB$18,ROW()-47)</f>
        <v>0</v>
      </c>
      <c r="L57" s="7"/>
      <c r="M57" s="7">
        <f>HLOOKUP(M$55,'Associate Invovlement Data'!$B$2:$BB$18,ROW()-47)</f>
        <v>5</v>
      </c>
      <c r="N57" s="7"/>
      <c r="O57" s="7">
        <f>HLOOKUP(O$55,'Associate Invovlement Data'!$B$2:$BB$18,ROW()-47)</f>
        <v>9</v>
      </c>
      <c r="P57" s="7"/>
      <c r="Q57" s="7">
        <f>HLOOKUP(Q$55,'Associate Invovlement Data'!$B$2:$BB$18,ROW()-47)</f>
        <v>2</v>
      </c>
      <c r="R57" s="7"/>
      <c r="S57" s="7">
        <f>HLOOKUP(S$55,'Associate Invovlement Data'!$B$2:$BB$18,ROW()-47)</f>
        <v>8</v>
      </c>
      <c r="T57" s="67"/>
    </row>
    <row r="58" spans="1:20" ht="12.75">
      <c r="A58" s="12" t="str">
        <f>'Associate Invovlement Data'!A12</f>
        <v>Quality Improvments</v>
      </c>
      <c r="B58" s="13"/>
      <c r="C58" s="7">
        <f>HLOOKUP(C$55,'Associate Invovlement Data'!$B$2:$BB$18,ROW()-47)</f>
        <v>0</v>
      </c>
      <c r="D58" s="7"/>
      <c r="E58" s="7">
        <f>HLOOKUP(E$55,'Associate Invovlement Data'!$B$2:$BB$18,ROW()-47)</f>
        <v>11</v>
      </c>
      <c r="F58" s="7">
        <v>2</v>
      </c>
      <c r="G58" s="7">
        <f>HLOOKUP(G$55,'Associate Invovlement Data'!$B$2:$BB$18,ROW()-47)</f>
        <v>21</v>
      </c>
      <c r="H58" s="7"/>
      <c r="I58" s="7">
        <f>HLOOKUP(I$55,'Associate Invovlement Data'!$B$2:$BB$18,ROW()-47)</f>
        <v>25</v>
      </c>
      <c r="J58" s="7"/>
      <c r="K58" s="7">
        <f>HLOOKUP(K$55,'Associate Invovlement Data'!$B$2:$BB$18,ROW()-47)</f>
        <v>0</v>
      </c>
      <c r="L58" s="7"/>
      <c r="M58" s="7">
        <f>HLOOKUP(M$55,'Associate Invovlement Data'!$B$2:$BB$18,ROW()-47)</f>
        <v>13</v>
      </c>
      <c r="N58" s="7"/>
      <c r="O58" s="7">
        <f>HLOOKUP(O$55,'Associate Invovlement Data'!$B$2:$BB$18,ROW()-47)</f>
        <v>10</v>
      </c>
      <c r="P58" s="7"/>
      <c r="Q58" s="7">
        <f>HLOOKUP(Q$55,'Associate Invovlement Data'!$B$2:$BB$18,ROW()-47)</f>
        <v>3</v>
      </c>
      <c r="R58" s="7"/>
      <c r="S58" s="7">
        <f>HLOOKUP(S$55,'Associate Invovlement Data'!$B$2:$BB$18,ROW()-47)</f>
        <v>6</v>
      </c>
      <c r="T58" s="67"/>
    </row>
    <row r="59" spans="1:20" ht="12.75">
      <c r="A59" s="12" t="str">
        <f>'Associate Invovlement Data'!A13</f>
        <v>Safety Items</v>
      </c>
      <c r="B59" s="13"/>
      <c r="C59" s="7">
        <f>HLOOKUP(C$55,'Associate Invovlement Data'!$B$2:$BB$18,ROW()-47)</f>
        <v>6</v>
      </c>
      <c r="D59" s="7"/>
      <c r="E59" s="7">
        <f>HLOOKUP(E$55,'Associate Invovlement Data'!$B$2:$BB$18,ROW()-47)</f>
        <v>0</v>
      </c>
      <c r="F59" s="7"/>
      <c r="G59" s="7">
        <f>HLOOKUP(G$55,'Associate Invovlement Data'!$B$2:$BB$18,ROW()-47)</f>
        <v>0</v>
      </c>
      <c r="H59" s="7"/>
      <c r="I59" s="7">
        <f>HLOOKUP(I$55,'Associate Invovlement Data'!$B$2:$BB$18,ROW()-47)</f>
        <v>1</v>
      </c>
      <c r="J59" s="7"/>
      <c r="K59" s="7">
        <f>HLOOKUP(K$55,'Associate Invovlement Data'!$B$2:$BB$18,ROW()-47)</f>
        <v>1</v>
      </c>
      <c r="L59" s="7"/>
      <c r="M59" s="7">
        <f>HLOOKUP(M$55,'Associate Invovlement Data'!$B$2:$BB$18,ROW()-47)</f>
        <v>0</v>
      </c>
      <c r="N59" s="7"/>
      <c r="O59" s="7">
        <f>HLOOKUP(O$55,'Associate Invovlement Data'!$B$2:$BB$18,ROW()-47)</f>
        <v>1</v>
      </c>
      <c r="P59" s="7"/>
      <c r="Q59" s="7">
        <f>HLOOKUP(Q$55,'Associate Invovlement Data'!$B$2:$BB$18,ROW()-47)</f>
        <v>1</v>
      </c>
      <c r="R59" s="7"/>
      <c r="S59" s="7">
        <f>HLOOKUP(S$55,'Associate Invovlement Data'!$B$2:$BB$18,ROW()-47)</f>
        <v>3</v>
      </c>
      <c r="T59" s="67"/>
    </row>
    <row r="60" spans="1:20" ht="12.75">
      <c r="A60" s="12">
        <f>'Associate Invovlement Data'!A14</f>
        <v>0</v>
      </c>
      <c r="B60" s="13"/>
      <c r="C60" s="7">
        <f>HLOOKUP(C$55,'Associate Invovlement Data'!$B$2:$BB$18,ROW()-47)</f>
        <v>0</v>
      </c>
      <c r="D60" s="7"/>
      <c r="E60" s="7">
        <f>HLOOKUP(E$55,'Associate Invovlement Data'!$B$2:$BB$18,ROW()-47)</f>
        <v>0</v>
      </c>
      <c r="F60" s="7"/>
      <c r="G60" s="7">
        <f>HLOOKUP(G$55,'Associate Invovlement Data'!$B$2:$BB$18,ROW()-47)</f>
        <v>0</v>
      </c>
      <c r="H60" s="7"/>
      <c r="I60" s="7">
        <f>HLOOKUP(I$55,'Associate Invovlement Data'!$B$2:$BB$18,ROW()-47)</f>
        <v>0</v>
      </c>
      <c r="J60" s="7"/>
      <c r="K60" s="7">
        <f>HLOOKUP(K$55,'Associate Invovlement Data'!$B$2:$BB$18,ROW()-47)</f>
        <v>0</v>
      </c>
      <c r="L60" s="7"/>
      <c r="M60" s="7">
        <f>HLOOKUP(M$55,'Associate Invovlement Data'!$B$2:$BB$18,ROW()-47)</f>
        <v>0</v>
      </c>
      <c r="N60" s="7"/>
      <c r="O60" s="7">
        <f>HLOOKUP(O$55,'Associate Invovlement Data'!$B$2:$BB$18,ROW()-47)</f>
        <v>0</v>
      </c>
      <c r="P60" s="7"/>
      <c r="Q60" s="7">
        <f>HLOOKUP(Q$55,'Associate Invovlement Data'!$B$2:$BB$18,ROW()-47)</f>
        <v>0</v>
      </c>
      <c r="R60" s="7"/>
      <c r="S60" s="7">
        <f>HLOOKUP(S$55,'Associate Invovlement Data'!$B$2:$BB$18,ROW()-47)</f>
        <v>0</v>
      </c>
      <c r="T60" s="67"/>
    </row>
    <row r="61" spans="1:20" ht="12.75">
      <c r="A61" s="12">
        <f>'Associate Invovlement Data'!A15</f>
        <v>0</v>
      </c>
      <c r="B61" s="13"/>
      <c r="C61" s="7">
        <f>HLOOKUP(C$55,'Associate Invovlement Data'!$B$2:$BB$18,ROW()-47)</f>
        <v>0</v>
      </c>
      <c r="D61" s="7"/>
      <c r="E61" s="7">
        <f>HLOOKUP(E$55,'Associate Invovlement Data'!$B$2:$BB$18,ROW()-47)</f>
        <v>0</v>
      </c>
      <c r="F61" s="7"/>
      <c r="G61" s="7">
        <f>HLOOKUP(G$55,'Associate Invovlement Data'!$B$2:$BB$18,ROW()-47)</f>
        <v>0</v>
      </c>
      <c r="H61" s="7"/>
      <c r="I61" s="7">
        <f>HLOOKUP(I$55,'Associate Invovlement Data'!$B$2:$BB$18,ROW()-47)</f>
        <v>0</v>
      </c>
      <c r="J61" s="7"/>
      <c r="K61" s="7">
        <f>HLOOKUP(K$55,'Associate Invovlement Data'!$B$2:$BB$18,ROW()-47)</f>
        <v>0</v>
      </c>
      <c r="L61" s="7"/>
      <c r="M61" s="7">
        <f>HLOOKUP(M$55,'Associate Invovlement Data'!$B$2:$BB$18,ROW()-47)</f>
        <v>0</v>
      </c>
      <c r="N61" s="7"/>
      <c r="O61" s="7">
        <f>HLOOKUP(O$55,'Associate Invovlement Data'!$B$2:$BB$18,ROW()-47)</f>
        <v>0</v>
      </c>
      <c r="P61" s="7"/>
      <c r="Q61" s="7">
        <f>HLOOKUP(Q$55,'Associate Invovlement Data'!$B$2:$BB$18,ROW()-47)</f>
        <v>0</v>
      </c>
      <c r="R61" s="7"/>
      <c r="S61" s="7">
        <f>HLOOKUP(S$55,'Associate Invovlement Data'!$B$2:$BB$18,ROW()-47)</f>
        <v>0</v>
      </c>
      <c r="T61" s="67"/>
    </row>
    <row r="62" spans="1:20" ht="12.75">
      <c r="A62" s="12">
        <f>'Associate Invovlement Data'!A16</f>
        <v>0</v>
      </c>
      <c r="B62" s="13"/>
      <c r="C62" s="7">
        <f>HLOOKUP(C$55,'Associate Invovlement Data'!$B$2:$BB$18,ROW()-47)</f>
        <v>0</v>
      </c>
      <c r="D62" s="7"/>
      <c r="E62" s="7">
        <f>HLOOKUP(E$55,'Associate Invovlement Data'!$B$2:$BB$18,ROW()-47)</f>
        <v>0</v>
      </c>
      <c r="F62" s="7"/>
      <c r="G62" s="7">
        <f>HLOOKUP(G$55,'Associate Invovlement Data'!$B$2:$BB$18,ROW()-47)</f>
        <v>0</v>
      </c>
      <c r="H62" s="7"/>
      <c r="I62" s="7">
        <f>HLOOKUP(I$55,'Associate Invovlement Data'!$B$2:$BB$18,ROW()-47)</f>
        <v>0</v>
      </c>
      <c r="J62" s="7"/>
      <c r="K62" s="7">
        <f>HLOOKUP(K$55,'Associate Invovlement Data'!$B$2:$BB$18,ROW()-47)</f>
        <v>0</v>
      </c>
      <c r="L62" s="7"/>
      <c r="M62" s="7">
        <f>HLOOKUP(M$55,'Associate Invovlement Data'!$B$2:$BB$18,ROW()-47)</f>
        <v>0</v>
      </c>
      <c r="N62" s="7"/>
      <c r="O62" s="7">
        <f>HLOOKUP(O$55,'Associate Invovlement Data'!$B$2:$BB$18,ROW()-47)</f>
        <v>0</v>
      </c>
      <c r="P62" s="7"/>
      <c r="Q62" s="7">
        <f>HLOOKUP(Q$55,'Associate Invovlement Data'!$B$2:$BB$18,ROW()-47)</f>
        <v>0</v>
      </c>
      <c r="R62" s="7"/>
      <c r="S62" s="7">
        <f>HLOOKUP(S$55,'Associate Invovlement Data'!$B$2:$BB$18,ROW()-47)</f>
        <v>0</v>
      </c>
      <c r="T62" s="67"/>
    </row>
    <row r="63" spans="1:20" ht="12.75">
      <c r="A63" s="12">
        <f>'Associate Invovlement Data'!A17</f>
        <v>0</v>
      </c>
      <c r="B63" s="13"/>
      <c r="C63" s="7">
        <f>HLOOKUP(C$55,'Associate Invovlement Data'!$B$2:$BB$18,ROW()-47)</f>
        <v>0</v>
      </c>
      <c r="D63" s="7"/>
      <c r="E63" s="7">
        <f>HLOOKUP(E$55,'Associate Invovlement Data'!$B$2:$BB$18,ROW()-47)</f>
        <v>0</v>
      </c>
      <c r="F63" s="7"/>
      <c r="G63" s="7">
        <f>HLOOKUP(G$55,'Associate Invovlement Data'!$B$2:$BB$18,ROW()-47)</f>
        <v>0</v>
      </c>
      <c r="H63" s="7"/>
      <c r="I63" s="7">
        <f>HLOOKUP(I$55,'Associate Invovlement Data'!$B$2:$BB$18,ROW()-47)</f>
        <v>0</v>
      </c>
      <c r="J63" s="7"/>
      <c r="K63" s="7">
        <f>HLOOKUP(K$55,'Associate Invovlement Data'!$B$2:$BB$18,ROW()-47)</f>
        <v>0</v>
      </c>
      <c r="L63" s="7"/>
      <c r="M63" s="7">
        <f>HLOOKUP(M$55,'Associate Invovlement Data'!$B$2:$BB$18,ROW()-47)</f>
        <v>0</v>
      </c>
      <c r="N63" s="7"/>
      <c r="O63" s="7">
        <f>HLOOKUP(O$55,'Associate Invovlement Data'!$B$2:$BB$18,ROW()-47)</f>
        <v>0</v>
      </c>
      <c r="P63" s="7"/>
      <c r="Q63" s="7">
        <f>HLOOKUP(Q$55,'Associate Invovlement Data'!$B$2:$BB$18,ROW()-47)</f>
        <v>0</v>
      </c>
      <c r="R63" s="7"/>
      <c r="S63" s="7">
        <f>HLOOKUP(S$55,'Associate Invovlement Data'!$B$2:$BB$18,ROW()-47)</f>
        <v>0</v>
      </c>
      <c r="T63" s="67"/>
    </row>
    <row r="64" spans="1:20" ht="12.75">
      <c r="A64" s="12">
        <f>'Associate Invovlement Data'!A18</f>
        <v>0</v>
      </c>
      <c r="B64" s="13"/>
      <c r="C64" s="7">
        <f>HLOOKUP(C$55,'Associate Invovlement Data'!$B$2:$BB$18,ROW()-47)</f>
        <v>0</v>
      </c>
      <c r="D64" s="7"/>
      <c r="E64" s="7">
        <f>HLOOKUP(E$55,'Associate Invovlement Data'!$B$2:$BB$18,ROW()-47)</f>
        <v>0</v>
      </c>
      <c r="F64" s="7"/>
      <c r="G64" s="7">
        <f>HLOOKUP(G$55,'Associate Invovlement Data'!$B$2:$BB$18,ROW()-47)</f>
        <v>0</v>
      </c>
      <c r="H64" s="7"/>
      <c r="I64" s="7">
        <f>HLOOKUP(I$55,'Associate Invovlement Data'!$B$2:$BB$18,ROW()-47)</f>
        <v>0</v>
      </c>
      <c r="J64" s="7"/>
      <c r="K64" s="7">
        <f>HLOOKUP(K$55,'Associate Invovlement Data'!$B$2:$BB$18,ROW()-47)</f>
        <v>0</v>
      </c>
      <c r="L64" s="7"/>
      <c r="M64" s="7">
        <f>HLOOKUP(M$55,'Associate Invovlement Data'!$B$2:$BB$18,ROW()-47)</f>
        <v>0</v>
      </c>
      <c r="N64" s="7"/>
      <c r="O64" s="7">
        <f>HLOOKUP(O$55,'Associate Invovlement Data'!$B$2:$BB$18,ROW()-47)</f>
        <v>0</v>
      </c>
      <c r="P64" s="7"/>
      <c r="Q64" s="7">
        <f>HLOOKUP(Q$55,'Associate Invovlement Data'!$B$2:$BB$18,ROW()-47)</f>
        <v>0</v>
      </c>
      <c r="R64" s="7"/>
      <c r="S64" s="7">
        <f>HLOOKUP(S$55,'Associate Invovlement Data'!$B$2:$BB$18,ROW()-47)</f>
        <v>0</v>
      </c>
      <c r="T64" s="67"/>
    </row>
    <row r="66" spans="1:3" ht="20.25">
      <c r="A66" s="83" t="s">
        <v>1</v>
      </c>
      <c r="B66" s="84"/>
      <c r="C66" s="84"/>
    </row>
    <row r="67" spans="1:14" s="2" customFormat="1" ht="20.25">
      <c r="A67" s="14" t="s">
        <v>2</v>
      </c>
      <c r="B67" s="85" t="s">
        <v>6</v>
      </c>
      <c r="C67" s="86"/>
      <c r="D67" s="86"/>
      <c r="E67" s="86"/>
      <c r="F67" s="88" t="s">
        <v>3</v>
      </c>
      <c r="G67" s="88"/>
      <c r="H67" s="88"/>
      <c r="I67" s="89" t="s">
        <v>4</v>
      </c>
      <c r="J67" s="89"/>
      <c r="K67" s="89"/>
      <c r="L67" s="89" t="s">
        <v>5</v>
      </c>
      <c r="M67" s="89"/>
      <c r="N67" s="89"/>
    </row>
    <row r="68" spans="1:14" ht="29.25" customHeight="1">
      <c r="A68" s="15">
        <v>1</v>
      </c>
      <c r="B68" s="87"/>
      <c r="C68" s="87"/>
      <c r="D68" s="87"/>
      <c r="E68" s="87"/>
      <c r="F68" s="87"/>
      <c r="G68" s="87"/>
      <c r="H68" s="87"/>
      <c r="I68" s="91"/>
      <c r="J68" s="92"/>
      <c r="K68" s="93"/>
      <c r="L68" s="90"/>
      <c r="M68" s="87"/>
      <c r="N68" s="87"/>
    </row>
    <row r="69" spans="1:14" ht="28.5" customHeight="1">
      <c r="A69" s="15">
        <v>2</v>
      </c>
      <c r="B69" s="87"/>
      <c r="C69" s="87"/>
      <c r="D69" s="87"/>
      <c r="E69" s="87"/>
      <c r="F69" s="87"/>
      <c r="G69" s="87"/>
      <c r="H69" s="87"/>
      <c r="I69" s="91"/>
      <c r="J69" s="92"/>
      <c r="K69" s="93"/>
      <c r="L69" s="90"/>
      <c r="M69" s="87"/>
      <c r="N69" s="87"/>
    </row>
    <row r="70" spans="1:14" ht="27" customHeight="1">
      <c r="A70" s="15">
        <v>3</v>
      </c>
      <c r="B70" s="87"/>
      <c r="C70" s="87"/>
      <c r="D70" s="87"/>
      <c r="E70" s="87"/>
      <c r="F70" s="87"/>
      <c r="G70" s="87"/>
      <c r="H70" s="87"/>
      <c r="I70" s="91"/>
      <c r="J70" s="92"/>
      <c r="K70" s="93"/>
      <c r="L70" s="90"/>
      <c r="M70" s="87"/>
      <c r="N70" s="87"/>
    </row>
    <row r="71" ht="15.75">
      <c r="A71" s="14"/>
    </row>
    <row r="72" ht="15.75">
      <c r="A72" s="14"/>
    </row>
    <row r="73" ht="12.75">
      <c r="A73" s="5"/>
    </row>
    <row r="74" ht="12.75">
      <c r="A74" s="5"/>
    </row>
    <row r="75" ht="12.75">
      <c r="A75" s="5"/>
    </row>
    <row r="76" ht="12.75">
      <c r="A76" s="5"/>
    </row>
  </sheetData>
  <mergeCells count="17">
    <mergeCell ref="A66:C66"/>
    <mergeCell ref="B67:E67"/>
    <mergeCell ref="B68:E68"/>
    <mergeCell ref="F67:H67"/>
    <mergeCell ref="F68:H68"/>
    <mergeCell ref="I67:K67"/>
    <mergeCell ref="L67:N67"/>
    <mergeCell ref="L68:N68"/>
    <mergeCell ref="I68:K68"/>
    <mergeCell ref="B69:E69"/>
    <mergeCell ref="F69:H69"/>
    <mergeCell ref="I69:K69"/>
    <mergeCell ref="L69:N69"/>
    <mergeCell ref="B70:E70"/>
    <mergeCell ref="F70:H70"/>
    <mergeCell ref="I70:K70"/>
    <mergeCell ref="L70:N70"/>
  </mergeCells>
  <conditionalFormatting sqref="A56:B64">
    <cfRule type="cellIs" priority="1" dxfId="3" operator="equal" stopIfTrue="1">
      <formula>0</formula>
    </cfRule>
  </conditionalFormatting>
  <conditionalFormatting sqref="C56:T64">
    <cfRule type="cellIs" priority="2" dxfId="3" operator="equal" stopIfTrue="1">
      <formula>0</formula>
    </cfRule>
    <cfRule type="expression" priority="3" dxfId="4" stopIfTrue="1">
      <formula>ERROR.TYPE(C56)=7</formula>
    </cfRule>
  </conditionalFormatting>
  <printOptions horizontalCentered="1" verticalCentered="1"/>
  <pageMargins left="0.36" right="0.31" top="0.38" bottom="0.47" header="0.35" footer="0.5"/>
  <pageSetup fitToHeight="1" fitToWidth="1" horizontalDpi="300" verticalDpi="300" orientation="portrait" scale="7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BD48"/>
  <sheetViews>
    <sheetView zoomScale="75" zoomScaleNormal="75" workbookViewId="0" topLeftCell="A1">
      <selection activeCell="B4" sqref="B4"/>
    </sheetView>
  </sheetViews>
  <sheetFormatPr defaultColWidth="9.140625" defaultRowHeight="12.75"/>
  <cols>
    <col min="1" max="1" width="16.28125" style="1" customWidth="1"/>
    <col min="2" max="16384" width="9.140625" style="5" customWidth="1"/>
  </cols>
  <sheetData>
    <row r="1" ht="25.5">
      <c r="A1" s="1" t="str">
        <f>Scorecard!B5</f>
        <v>Training hours / associate</v>
      </c>
    </row>
    <row r="2" spans="1:54" s="4" customFormat="1" ht="12.75">
      <c r="A2" s="1"/>
      <c r="B2" s="46">
        <f>'Detailed Instructions'!$C$5</f>
        <v>39448</v>
      </c>
      <c r="C2" s="3">
        <f aca="true" t="shared" si="0" ref="C2:AH2">B2+7</f>
        <v>39455</v>
      </c>
      <c r="D2" s="3">
        <f t="shared" si="0"/>
        <v>39462</v>
      </c>
      <c r="E2" s="3">
        <f t="shared" si="0"/>
        <v>39469</v>
      </c>
      <c r="F2" s="3">
        <f t="shared" si="0"/>
        <v>39476</v>
      </c>
      <c r="G2" s="3">
        <f t="shared" si="0"/>
        <v>39483</v>
      </c>
      <c r="H2" s="3">
        <f t="shared" si="0"/>
        <v>39490</v>
      </c>
      <c r="I2" s="3">
        <f t="shared" si="0"/>
        <v>39497</v>
      </c>
      <c r="J2" s="3">
        <f t="shared" si="0"/>
        <v>39504</v>
      </c>
      <c r="K2" s="3">
        <f t="shared" si="0"/>
        <v>39511</v>
      </c>
      <c r="L2" s="3">
        <f t="shared" si="0"/>
        <v>39518</v>
      </c>
      <c r="M2" s="3">
        <f t="shared" si="0"/>
        <v>39525</v>
      </c>
      <c r="N2" s="3">
        <f t="shared" si="0"/>
        <v>39532</v>
      </c>
      <c r="O2" s="3">
        <f t="shared" si="0"/>
        <v>39539</v>
      </c>
      <c r="P2" s="3">
        <f t="shared" si="0"/>
        <v>39546</v>
      </c>
      <c r="Q2" s="3">
        <f t="shared" si="0"/>
        <v>39553</v>
      </c>
      <c r="R2" s="3">
        <f t="shared" si="0"/>
        <v>39560</v>
      </c>
      <c r="S2" s="3">
        <f t="shared" si="0"/>
        <v>39567</v>
      </c>
      <c r="T2" s="3">
        <f t="shared" si="0"/>
        <v>39574</v>
      </c>
      <c r="U2" s="3">
        <f t="shared" si="0"/>
        <v>39581</v>
      </c>
      <c r="V2" s="3">
        <f t="shared" si="0"/>
        <v>39588</v>
      </c>
      <c r="W2" s="3">
        <f t="shared" si="0"/>
        <v>39595</v>
      </c>
      <c r="X2" s="3">
        <f t="shared" si="0"/>
        <v>39602</v>
      </c>
      <c r="Y2" s="3">
        <f t="shared" si="0"/>
        <v>39609</v>
      </c>
      <c r="Z2" s="3">
        <f t="shared" si="0"/>
        <v>39616</v>
      </c>
      <c r="AA2" s="3">
        <f t="shared" si="0"/>
        <v>39623</v>
      </c>
      <c r="AB2" s="3">
        <f t="shared" si="0"/>
        <v>39630</v>
      </c>
      <c r="AC2" s="3">
        <f t="shared" si="0"/>
        <v>39637</v>
      </c>
      <c r="AD2" s="3">
        <f t="shared" si="0"/>
        <v>39644</v>
      </c>
      <c r="AE2" s="3">
        <f t="shared" si="0"/>
        <v>39651</v>
      </c>
      <c r="AF2" s="3">
        <f t="shared" si="0"/>
        <v>39658</v>
      </c>
      <c r="AG2" s="3">
        <f t="shared" si="0"/>
        <v>39665</v>
      </c>
      <c r="AH2" s="3">
        <f t="shared" si="0"/>
        <v>39672</v>
      </c>
      <c r="AI2" s="3">
        <f aca="true" t="shared" si="1" ref="AI2:BB2">AH2+7</f>
        <v>39679</v>
      </c>
      <c r="AJ2" s="3">
        <f t="shared" si="1"/>
        <v>39686</v>
      </c>
      <c r="AK2" s="3">
        <f t="shared" si="1"/>
        <v>39693</v>
      </c>
      <c r="AL2" s="3">
        <f t="shared" si="1"/>
        <v>39700</v>
      </c>
      <c r="AM2" s="3">
        <f t="shared" si="1"/>
        <v>39707</v>
      </c>
      <c r="AN2" s="3">
        <f t="shared" si="1"/>
        <v>39714</v>
      </c>
      <c r="AO2" s="3">
        <f t="shared" si="1"/>
        <v>39721</v>
      </c>
      <c r="AP2" s="3">
        <f t="shared" si="1"/>
        <v>39728</v>
      </c>
      <c r="AQ2" s="3">
        <f t="shared" si="1"/>
        <v>39735</v>
      </c>
      <c r="AR2" s="3">
        <f t="shared" si="1"/>
        <v>39742</v>
      </c>
      <c r="AS2" s="3">
        <f t="shared" si="1"/>
        <v>39749</v>
      </c>
      <c r="AT2" s="3">
        <f t="shared" si="1"/>
        <v>39756</v>
      </c>
      <c r="AU2" s="3">
        <f t="shared" si="1"/>
        <v>39763</v>
      </c>
      <c r="AV2" s="3">
        <f t="shared" si="1"/>
        <v>39770</v>
      </c>
      <c r="AW2" s="3">
        <f t="shared" si="1"/>
        <v>39777</v>
      </c>
      <c r="AX2" s="3">
        <f t="shared" si="1"/>
        <v>39784</v>
      </c>
      <c r="AY2" s="3">
        <f t="shared" si="1"/>
        <v>39791</v>
      </c>
      <c r="AZ2" s="3">
        <f t="shared" si="1"/>
        <v>39798</v>
      </c>
      <c r="BA2" s="3">
        <f t="shared" si="1"/>
        <v>39805</v>
      </c>
      <c r="BB2" s="3">
        <f t="shared" si="1"/>
        <v>39812</v>
      </c>
    </row>
    <row r="3" spans="1:54" ht="25.5">
      <c r="A3" s="1" t="s">
        <v>54</v>
      </c>
      <c r="B3" s="45">
        <v>100</v>
      </c>
      <c r="C3" s="45">
        <v>100</v>
      </c>
      <c r="D3" s="45">
        <v>103</v>
      </c>
      <c r="E3" s="45">
        <v>99</v>
      </c>
      <c r="F3" s="45">
        <v>100</v>
      </c>
      <c r="G3" s="45">
        <v>98</v>
      </c>
      <c r="H3" s="45">
        <v>98</v>
      </c>
      <c r="I3" s="45">
        <v>103</v>
      </c>
      <c r="J3" s="45">
        <v>102</v>
      </c>
      <c r="K3" s="45">
        <v>96</v>
      </c>
      <c r="L3" s="45">
        <v>96</v>
      </c>
      <c r="M3" s="45">
        <v>100</v>
      </c>
      <c r="N3" s="45">
        <v>103</v>
      </c>
      <c r="O3" s="45">
        <v>101</v>
      </c>
      <c r="P3" s="45">
        <v>104</v>
      </c>
      <c r="Q3" s="45">
        <v>97</v>
      </c>
      <c r="R3" s="45">
        <v>100</v>
      </c>
      <c r="S3" s="45">
        <v>96</v>
      </c>
      <c r="T3" s="45">
        <v>96</v>
      </c>
      <c r="U3" s="45">
        <v>96</v>
      </c>
      <c r="V3" s="45">
        <v>98</v>
      </c>
      <c r="W3" s="45">
        <v>104</v>
      </c>
      <c r="X3" s="45">
        <v>97</v>
      </c>
      <c r="Y3" s="45">
        <v>97</v>
      </c>
      <c r="Z3" s="45">
        <v>101</v>
      </c>
      <c r="AA3" s="45">
        <v>99</v>
      </c>
      <c r="AB3" s="45">
        <v>98</v>
      </c>
      <c r="AC3" s="45">
        <v>97</v>
      </c>
      <c r="AD3" s="45">
        <v>99</v>
      </c>
      <c r="AE3" s="45">
        <v>101</v>
      </c>
      <c r="AF3" s="45">
        <v>104</v>
      </c>
      <c r="AG3" s="45">
        <v>96</v>
      </c>
      <c r="AH3" s="45">
        <v>101</v>
      </c>
      <c r="AI3" s="45">
        <v>97</v>
      </c>
      <c r="AJ3" s="45">
        <v>102</v>
      </c>
      <c r="AK3" s="45">
        <v>102</v>
      </c>
      <c r="AL3" s="45">
        <v>105</v>
      </c>
      <c r="AM3" s="45">
        <v>103</v>
      </c>
      <c r="AN3" s="45">
        <v>98</v>
      </c>
      <c r="AO3" s="45">
        <v>100</v>
      </c>
      <c r="AP3" s="45">
        <v>104</v>
      </c>
      <c r="AQ3" s="45">
        <v>101</v>
      </c>
      <c r="AR3" s="45">
        <v>99</v>
      </c>
      <c r="AS3" s="45">
        <v>99</v>
      </c>
      <c r="AT3" s="45">
        <v>104</v>
      </c>
      <c r="AU3" s="45">
        <v>99</v>
      </c>
      <c r="AV3" s="45">
        <v>99</v>
      </c>
      <c r="AW3" s="45">
        <v>98</v>
      </c>
      <c r="AX3" s="45">
        <v>100</v>
      </c>
      <c r="AY3" s="45">
        <v>98</v>
      </c>
      <c r="AZ3" s="45">
        <v>100</v>
      </c>
      <c r="BA3" s="45">
        <v>99</v>
      </c>
      <c r="BB3" s="45">
        <v>104</v>
      </c>
    </row>
    <row r="4" spans="1:54" ht="12.75">
      <c r="A4" s="1" t="s">
        <v>55</v>
      </c>
      <c r="B4" s="45">
        <f>SUM(B10:B18)</f>
        <v>25</v>
      </c>
      <c r="C4" s="45">
        <f aca="true" t="shared" si="2" ref="C4:BB4">SUM(C10:C18)</f>
        <v>19</v>
      </c>
      <c r="D4" s="45">
        <f t="shared" si="2"/>
        <v>40</v>
      </c>
      <c r="E4" s="45">
        <f t="shared" si="2"/>
        <v>31</v>
      </c>
      <c r="F4" s="45">
        <f t="shared" si="2"/>
        <v>30</v>
      </c>
      <c r="G4" s="45">
        <f t="shared" si="2"/>
        <v>40</v>
      </c>
      <c r="H4" s="45">
        <f t="shared" si="2"/>
        <v>46</v>
      </c>
      <c r="I4" s="45">
        <f t="shared" si="2"/>
        <v>24</v>
      </c>
      <c r="J4" s="45">
        <f t="shared" si="2"/>
        <v>28</v>
      </c>
      <c r="K4" s="45">
        <f t="shared" si="2"/>
        <v>36</v>
      </c>
      <c r="L4" s="45">
        <f t="shared" si="2"/>
        <v>33</v>
      </c>
      <c r="M4" s="45">
        <f t="shared" si="2"/>
        <v>20</v>
      </c>
      <c r="N4" s="45">
        <f t="shared" si="2"/>
        <v>46</v>
      </c>
      <c r="O4" s="45">
        <f t="shared" si="2"/>
        <v>25</v>
      </c>
      <c r="P4" s="45">
        <f t="shared" si="2"/>
        <v>36</v>
      </c>
      <c r="Q4" s="45">
        <f t="shared" si="2"/>
        <v>46</v>
      </c>
      <c r="R4" s="45">
        <f t="shared" si="2"/>
        <v>4</v>
      </c>
      <c r="S4" s="45">
        <f t="shared" si="2"/>
        <v>27</v>
      </c>
      <c r="T4" s="45">
        <f t="shared" si="2"/>
        <v>6</v>
      </c>
      <c r="U4" s="45">
        <f t="shared" si="2"/>
        <v>16</v>
      </c>
      <c r="V4" s="45">
        <f t="shared" si="2"/>
        <v>1</v>
      </c>
      <c r="W4" s="45">
        <f t="shared" si="2"/>
        <v>22</v>
      </c>
      <c r="X4" s="45">
        <f t="shared" si="2"/>
        <v>25</v>
      </c>
      <c r="Y4" s="45">
        <f t="shared" si="2"/>
        <v>36</v>
      </c>
      <c r="Z4" s="45">
        <f t="shared" si="2"/>
        <v>29</v>
      </c>
      <c r="AA4" s="45">
        <f t="shared" si="2"/>
        <v>26</v>
      </c>
      <c r="AB4" s="45">
        <f t="shared" si="2"/>
        <v>12</v>
      </c>
      <c r="AC4" s="45">
        <f t="shared" si="2"/>
        <v>33</v>
      </c>
      <c r="AD4" s="45">
        <f t="shared" si="2"/>
        <v>41</v>
      </c>
      <c r="AE4" s="45">
        <f t="shared" si="2"/>
        <v>47</v>
      </c>
      <c r="AF4" s="45">
        <f t="shared" si="2"/>
        <v>30</v>
      </c>
      <c r="AG4" s="45">
        <f t="shared" si="2"/>
        <v>32</v>
      </c>
      <c r="AH4" s="45">
        <f t="shared" si="2"/>
        <v>20</v>
      </c>
      <c r="AI4" s="45">
        <f t="shared" si="2"/>
        <v>27</v>
      </c>
      <c r="AJ4" s="45">
        <f t="shared" si="2"/>
        <v>1</v>
      </c>
      <c r="AK4" s="45">
        <f t="shared" si="2"/>
        <v>27</v>
      </c>
      <c r="AL4" s="45">
        <f t="shared" si="2"/>
        <v>32</v>
      </c>
      <c r="AM4" s="45">
        <f t="shared" si="2"/>
        <v>4</v>
      </c>
      <c r="AN4" s="45">
        <f t="shared" si="2"/>
        <v>25</v>
      </c>
      <c r="AO4" s="45">
        <f t="shared" si="2"/>
        <v>34</v>
      </c>
      <c r="AP4" s="45">
        <f t="shared" si="2"/>
        <v>43</v>
      </c>
      <c r="AQ4" s="45">
        <f t="shared" si="2"/>
        <v>48</v>
      </c>
      <c r="AR4" s="45">
        <f t="shared" si="2"/>
        <v>26</v>
      </c>
      <c r="AS4" s="45">
        <f t="shared" si="2"/>
        <v>20</v>
      </c>
      <c r="AT4" s="45">
        <f t="shared" si="2"/>
        <v>45</v>
      </c>
      <c r="AU4" s="45">
        <f t="shared" si="2"/>
        <v>8</v>
      </c>
      <c r="AV4" s="45">
        <f t="shared" si="2"/>
        <v>31</v>
      </c>
      <c r="AW4" s="45">
        <f t="shared" si="2"/>
        <v>26</v>
      </c>
      <c r="AX4" s="45">
        <f t="shared" si="2"/>
        <v>23</v>
      </c>
      <c r="AY4" s="45">
        <f t="shared" si="2"/>
        <v>20</v>
      </c>
      <c r="AZ4" s="45">
        <f t="shared" si="2"/>
        <v>35</v>
      </c>
      <c r="BA4" s="45">
        <f t="shared" si="2"/>
        <v>13</v>
      </c>
      <c r="BB4" s="45">
        <f t="shared" si="2"/>
        <v>35</v>
      </c>
    </row>
    <row r="5" spans="1:54" ht="25.5">
      <c r="A5" s="1" t="s">
        <v>56</v>
      </c>
      <c r="B5" s="5">
        <f aca="true" t="shared" si="3" ref="B5:AG5">B4/B3</f>
        <v>0.25</v>
      </c>
      <c r="C5" s="5">
        <f t="shared" si="3"/>
        <v>0.19</v>
      </c>
      <c r="D5" s="5">
        <f t="shared" si="3"/>
        <v>0.3883495145631068</v>
      </c>
      <c r="E5" s="5">
        <f t="shared" si="3"/>
        <v>0.31313131313131315</v>
      </c>
      <c r="F5" s="5">
        <f t="shared" si="3"/>
        <v>0.3</v>
      </c>
      <c r="G5" s="5">
        <f t="shared" si="3"/>
        <v>0.40816326530612246</v>
      </c>
      <c r="H5" s="5">
        <f t="shared" si="3"/>
        <v>0.46938775510204084</v>
      </c>
      <c r="I5" s="5">
        <f t="shared" si="3"/>
        <v>0.23300970873786409</v>
      </c>
      <c r="J5" s="5">
        <f t="shared" si="3"/>
        <v>0.27450980392156865</v>
      </c>
      <c r="K5" s="5">
        <f t="shared" si="3"/>
        <v>0.375</v>
      </c>
      <c r="L5" s="5">
        <f t="shared" si="3"/>
        <v>0.34375</v>
      </c>
      <c r="M5" s="5">
        <f t="shared" si="3"/>
        <v>0.2</v>
      </c>
      <c r="N5" s="5">
        <f t="shared" si="3"/>
        <v>0.44660194174757284</v>
      </c>
      <c r="O5" s="5">
        <f t="shared" si="3"/>
        <v>0.24752475247524752</v>
      </c>
      <c r="P5" s="5">
        <f t="shared" si="3"/>
        <v>0.34615384615384615</v>
      </c>
      <c r="Q5" s="5">
        <f t="shared" si="3"/>
        <v>0.4742268041237113</v>
      </c>
      <c r="R5" s="5">
        <f t="shared" si="3"/>
        <v>0.04</v>
      </c>
      <c r="S5" s="5">
        <f t="shared" si="3"/>
        <v>0.28125</v>
      </c>
      <c r="T5" s="5">
        <f t="shared" si="3"/>
        <v>0.0625</v>
      </c>
      <c r="U5" s="5">
        <f t="shared" si="3"/>
        <v>0.16666666666666666</v>
      </c>
      <c r="V5" s="5">
        <f t="shared" si="3"/>
        <v>0.01020408163265306</v>
      </c>
      <c r="W5" s="5">
        <f t="shared" si="3"/>
        <v>0.21153846153846154</v>
      </c>
      <c r="X5" s="5">
        <f t="shared" si="3"/>
        <v>0.25773195876288657</v>
      </c>
      <c r="Y5" s="5">
        <f t="shared" si="3"/>
        <v>0.3711340206185567</v>
      </c>
      <c r="Z5" s="5">
        <f t="shared" si="3"/>
        <v>0.2871287128712871</v>
      </c>
      <c r="AA5" s="5">
        <f t="shared" si="3"/>
        <v>0.26262626262626265</v>
      </c>
      <c r="AB5" s="5">
        <f t="shared" si="3"/>
        <v>0.12244897959183673</v>
      </c>
      <c r="AC5" s="5">
        <f t="shared" si="3"/>
        <v>0.3402061855670103</v>
      </c>
      <c r="AD5" s="5">
        <f t="shared" si="3"/>
        <v>0.41414141414141414</v>
      </c>
      <c r="AE5" s="5">
        <f t="shared" si="3"/>
        <v>0.46534653465346537</v>
      </c>
      <c r="AF5" s="5">
        <f t="shared" si="3"/>
        <v>0.28846153846153844</v>
      </c>
      <c r="AG5" s="5">
        <f t="shared" si="3"/>
        <v>0.3333333333333333</v>
      </c>
      <c r="AH5" s="5">
        <f aca="true" t="shared" si="4" ref="AH5:BB5">AH4/AH3</f>
        <v>0.19801980198019803</v>
      </c>
      <c r="AI5" s="5">
        <f t="shared" si="4"/>
        <v>0.27835051546391754</v>
      </c>
      <c r="AJ5" s="5">
        <f t="shared" si="4"/>
        <v>0.00980392156862745</v>
      </c>
      <c r="AK5" s="5">
        <f t="shared" si="4"/>
        <v>0.2647058823529412</v>
      </c>
      <c r="AL5" s="5">
        <f t="shared" si="4"/>
        <v>0.3047619047619048</v>
      </c>
      <c r="AM5" s="5">
        <f t="shared" si="4"/>
        <v>0.038834951456310676</v>
      </c>
      <c r="AN5" s="5">
        <f t="shared" si="4"/>
        <v>0.25510204081632654</v>
      </c>
      <c r="AO5" s="5">
        <f t="shared" si="4"/>
        <v>0.34</v>
      </c>
      <c r="AP5" s="5">
        <f t="shared" si="4"/>
        <v>0.41346153846153844</v>
      </c>
      <c r="AQ5" s="5">
        <f t="shared" si="4"/>
        <v>0.4752475247524752</v>
      </c>
      <c r="AR5" s="5">
        <f t="shared" si="4"/>
        <v>0.26262626262626265</v>
      </c>
      <c r="AS5" s="5">
        <f t="shared" si="4"/>
        <v>0.20202020202020202</v>
      </c>
      <c r="AT5" s="5">
        <f t="shared" si="4"/>
        <v>0.4326923076923077</v>
      </c>
      <c r="AU5" s="5">
        <f t="shared" si="4"/>
        <v>0.08080808080808081</v>
      </c>
      <c r="AV5" s="5">
        <f t="shared" si="4"/>
        <v>0.31313131313131315</v>
      </c>
      <c r="AW5" s="5">
        <f t="shared" si="4"/>
        <v>0.2653061224489796</v>
      </c>
      <c r="AX5" s="5">
        <f t="shared" si="4"/>
        <v>0.23</v>
      </c>
      <c r="AY5" s="5">
        <f t="shared" si="4"/>
        <v>0.20408163265306123</v>
      </c>
      <c r="AZ5" s="5">
        <f t="shared" si="4"/>
        <v>0.35</v>
      </c>
      <c r="BA5" s="5">
        <f t="shared" si="4"/>
        <v>0.13131313131313133</v>
      </c>
      <c r="BB5" s="5">
        <f t="shared" si="4"/>
        <v>0.33653846153846156</v>
      </c>
    </row>
    <row r="7" spans="1:54" ht="12.75">
      <c r="A7" s="1" t="s">
        <v>46</v>
      </c>
      <c r="B7" s="5">
        <f>HLOOKUP(MONTH($B2),Scorecard!$D$27:$O$46,5)</f>
        <v>0.3</v>
      </c>
      <c r="C7" s="5">
        <f>HLOOKUP(MONTH($B2),Scorecard!$D$27:$O$46,5)</f>
        <v>0.3</v>
      </c>
      <c r="D7" s="5">
        <f>HLOOKUP(MONTH($B2),Scorecard!$D$27:$O$46,5)</f>
        <v>0.3</v>
      </c>
      <c r="E7" s="5">
        <f>HLOOKUP(MONTH($B2),Scorecard!$D$27:$O$46,5)</f>
        <v>0.3</v>
      </c>
      <c r="F7" s="5">
        <f>HLOOKUP(MONTH($B2),Scorecard!$D$27:$O$46,5)</f>
        <v>0.3</v>
      </c>
      <c r="G7" s="5">
        <f>HLOOKUP(MONTH($B2),Scorecard!$D$27:$O$46,5)</f>
        <v>0.3</v>
      </c>
      <c r="H7" s="5">
        <f>HLOOKUP(MONTH($B2),Scorecard!$D$27:$O$46,5)</f>
        <v>0.3</v>
      </c>
      <c r="I7" s="5">
        <f>HLOOKUP(MONTH($B2),Scorecard!$D$27:$O$46,5)</f>
        <v>0.3</v>
      </c>
      <c r="J7" s="5">
        <f>HLOOKUP(MONTH($B2),Scorecard!$D$27:$O$46,5)</f>
        <v>0.3</v>
      </c>
      <c r="K7" s="5">
        <f>HLOOKUP(MONTH($B2),Scorecard!$D$27:$O$46,5)</f>
        <v>0.3</v>
      </c>
      <c r="L7" s="5">
        <f>HLOOKUP(MONTH($B2),Scorecard!$D$27:$O$46,5)</f>
        <v>0.3</v>
      </c>
      <c r="M7" s="5">
        <f>HLOOKUP(MONTH($B2),Scorecard!$D$27:$O$46,5)</f>
        <v>0.3</v>
      </c>
      <c r="N7" s="5">
        <f>HLOOKUP(MONTH($B2),Scorecard!$D$27:$O$46,5)</f>
        <v>0.3</v>
      </c>
      <c r="O7" s="5">
        <f>HLOOKUP(MONTH($B2),Scorecard!$D$27:$O$46,5)</f>
        <v>0.3</v>
      </c>
      <c r="P7" s="5">
        <f>HLOOKUP(MONTH($B2),Scorecard!$D$27:$O$46,5)</f>
        <v>0.3</v>
      </c>
      <c r="Q7" s="5">
        <f>HLOOKUP(MONTH($B2),Scorecard!$D$27:$O$46,5)</f>
        <v>0.3</v>
      </c>
      <c r="R7" s="5">
        <f>HLOOKUP(MONTH($B2),Scorecard!$D$27:$O$46,5)</f>
        <v>0.3</v>
      </c>
      <c r="S7" s="5">
        <f>HLOOKUP(MONTH($B2),Scorecard!$D$27:$O$46,5)</f>
        <v>0.3</v>
      </c>
      <c r="T7" s="5">
        <f>HLOOKUP(MONTH($B2),Scorecard!$D$27:$O$46,5)</f>
        <v>0.3</v>
      </c>
      <c r="U7" s="5">
        <f>HLOOKUP(MONTH($B2),Scorecard!$D$27:$O$46,5)</f>
        <v>0.3</v>
      </c>
      <c r="V7" s="5">
        <f>HLOOKUP(MONTH($B2),Scorecard!$D$27:$O$46,5)</f>
        <v>0.3</v>
      </c>
      <c r="W7" s="5">
        <f>HLOOKUP(MONTH($B2),Scorecard!$D$27:$O$46,5)</f>
        <v>0.3</v>
      </c>
      <c r="X7" s="5">
        <f>HLOOKUP(MONTH($B2),Scorecard!$D$27:$O$46,5)</f>
        <v>0.3</v>
      </c>
      <c r="Y7" s="5">
        <f>HLOOKUP(MONTH($B2),Scorecard!$D$27:$O$46,5)</f>
        <v>0.3</v>
      </c>
      <c r="Z7" s="5">
        <f>HLOOKUP(MONTH($B2),Scorecard!$D$27:$O$46,5)</f>
        <v>0.3</v>
      </c>
      <c r="AA7" s="5">
        <f>HLOOKUP(MONTH($B2),Scorecard!$D$27:$O$46,5)</f>
        <v>0.3</v>
      </c>
      <c r="AB7" s="5">
        <f>HLOOKUP(MONTH($B2),Scorecard!$D$27:$O$46,5)</f>
        <v>0.3</v>
      </c>
      <c r="AC7" s="5">
        <f>HLOOKUP(MONTH($B2),Scorecard!$D$27:$O$46,5)</f>
        <v>0.3</v>
      </c>
      <c r="AD7" s="5">
        <f>HLOOKUP(MONTH($B2),Scorecard!$D$27:$O$46,5)</f>
        <v>0.3</v>
      </c>
      <c r="AE7" s="5">
        <f>HLOOKUP(MONTH($B2),Scorecard!$D$27:$O$46,5)</f>
        <v>0.3</v>
      </c>
      <c r="AF7" s="5">
        <f>HLOOKUP(MONTH($B2),Scorecard!$D$27:$O$46,5)</f>
        <v>0.3</v>
      </c>
      <c r="AG7" s="5">
        <f>HLOOKUP(MONTH($B2),Scorecard!$D$27:$O$46,5)</f>
        <v>0.3</v>
      </c>
      <c r="AH7" s="5">
        <f>HLOOKUP(MONTH($B2),Scorecard!$D$27:$O$46,5)</f>
        <v>0.3</v>
      </c>
      <c r="AI7" s="5">
        <f>HLOOKUP(MONTH($B2),Scorecard!$D$27:$O$46,5)</f>
        <v>0.3</v>
      </c>
      <c r="AJ7" s="5">
        <f>HLOOKUP(MONTH($B2),Scorecard!$D$27:$O$46,5)</f>
        <v>0.3</v>
      </c>
      <c r="AK7" s="5">
        <f>HLOOKUP(MONTH($B2),Scorecard!$D$27:$O$46,5)</f>
        <v>0.3</v>
      </c>
      <c r="AL7" s="5">
        <f>HLOOKUP(MONTH($B2),Scorecard!$D$27:$O$46,5)</f>
        <v>0.3</v>
      </c>
      <c r="AM7" s="5">
        <f>HLOOKUP(MONTH($B2),Scorecard!$D$27:$O$46,5)</f>
        <v>0.3</v>
      </c>
      <c r="AN7" s="5">
        <f>HLOOKUP(MONTH($B2),Scorecard!$D$27:$O$46,5)</f>
        <v>0.3</v>
      </c>
      <c r="AO7" s="5">
        <f>HLOOKUP(MONTH($B2),Scorecard!$D$27:$O$46,5)</f>
        <v>0.3</v>
      </c>
      <c r="AP7" s="5">
        <f>HLOOKUP(MONTH($B2),Scorecard!$D$27:$O$46,5)</f>
        <v>0.3</v>
      </c>
      <c r="AQ7" s="5">
        <f>HLOOKUP(MONTH($B2),Scorecard!$D$27:$O$46,5)</f>
        <v>0.3</v>
      </c>
      <c r="AR7" s="5">
        <f>HLOOKUP(MONTH($B2),Scorecard!$D$27:$O$46,5)</f>
        <v>0.3</v>
      </c>
      <c r="AS7" s="5">
        <f>HLOOKUP(MONTH($B2),Scorecard!$D$27:$O$46,5)</f>
        <v>0.3</v>
      </c>
      <c r="AT7" s="5">
        <f>HLOOKUP(MONTH($B2),Scorecard!$D$27:$O$46,5)</f>
        <v>0.3</v>
      </c>
      <c r="AU7" s="5">
        <f>HLOOKUP(MONTH($B2),Scorecard!$D$27:$O$46,5)</f>
        <v>0.3</v>
      </c>
      <c r="AV7" s="5">
        <f>HLOOKUP(MONTH($B2),Scorecard!$D$27:$O$46,5)</f>
        <v>0.3</v>
      </c>
      <c r="AW7" s="5">
        <f>HLOOKUP(MONTH($B2),Scorecard!$D$27:$O$46,5)</f>
        <v>0.3</v>
      </c>
      <c r="AX7" s="5">
        <f>HLOOKUP(MONTH($B2),Scorecard!$D$27:$O$46,5)</f>
        <v>0.3</v>
      </c>
      <c r="AY7" s="5">
        <f>HLOOKUP(MONTH($B2),Scorecard!$D$27:$O$46,5)</f>
        <v>0.3</v>
      </c>
      <c r="AZ7" s="5">
        <f>HLOOKUP(MONTH($B2),Scorecard!$D$27:$O$46,5)</f>
        <v>0.3</v>
      </c>
      <c r="BA7" s="5">
        <f>HLOOKUP(MONTH($B2),Scorecard!$D$27:$O$46,5)</f>
        <v>0.3</v>
      </c>
      <c r="BB7" s="5">
        <f>HLOOKUP(MONTH($B2),Scorecard!$D$27:$O$46,5)</f>
        <v>0.3</v>
      </c>
    </row>
    <row r="10" spans="1:54" ht="12.75">
      <c r="A10" s="6" t="s">
        <v>57</v>
      </c>
      <c r="B10" s="45">
        <v>7</v>
      </c>
      <c r="C10" s="45">
        <v>8</v>
      </c>
      <c r="D10" s="45">
        <v>10</v>
      </c>
      <c r="E10" s="45">
        <v>2</v>
      </c>
      <c r="F10" s="45">
        <v>29</v>
      </c>
      <c r="G10" s="45">
        <v>22</v>
      </c>
      <c r="H10" s="45">
        <v>25</v>
      </c>
      <c r="I10" s="45">
        <v>18</v>
      </c>
      <c r="J10" s="45">
        <v>10</v>
      </c>
      <c r="K10" s="45">
        <v>15</v>
      </c>
      <c r="L10" s="45">
        <v>23</v>
      </c>
      <c r="M10" s="45">
        <v>1</v>
      </c>
      <c r="N10" s="45">
        <v>39</v>
      </c>
      <c r="O10" s="45">
        <v>1</v>
      </c>
      <c r="P10" s="45">
        <v>33</v>
      </c>
      <c r="Q10" s="45">
        <v>32</v>
      </c>
      <c r="R10" s="45">
        <v>1</v>
      </c>
      <c r="S10" s="45">
        <v>26</v>
      </c>
      <c r="T10" s="45">
        <v>5</v>
      </c>
      <c r="U10" s="45">
        <v>1</v>
      </c>
      <c r="V10" s="45">
        <v>0</v>
      </c>
      <c r="W10" s="45">
        <v>7</v>
      </c>
      <c r="X10" s="45">
        <v>17</v>
      </c>
      <c r="Y10" s="45">
        <v>5</v>
      </c>
      <c r="Z10" s="45">
        <v>24</v>
      </c>
      <c r="AA10" s="45">
        <v>0</v>
      </c>
      <c r="AB10" s="45">
        <v>7</v>
      </c>
      <c r="AC10" s="45">
        <v>26</v>
      </c>
      <c r="AD10" s="45">
        <v>26</v>
      </c>
      <c r="AE10" s="45">
        <v>31</v>
      </c>
      <c r="AF10" s="45">
        <v>11</v>
      </c>
      <c r="AG10" s="45">
        <v>31</v>
      </c>
      <c r="AH10" s="45">
        <v>18</v>
      </c>
      <c r="AI10" s="45">
        <v>16</v>
      </c>
      <c r="AJ10" s="45">
        <v>0</v>
      </c>
      <c r="AK10" s="45">
        <v>7</v>
      </c>
      <c r="AL10" s="45">
        <v>25</v>
      </c>
      <c r="AM10" s="45">
        <v>2</v>
      </c>
      <c r="AN10" s="45">
        <v>24</v>
      </c>
      <c r="AO10" s="45">
        <v>1</v>
      </c>
      <c r="AP10" s="45">
        <v>9</v>
      </c>
      <c r="AQ10" s="45">
        <v>8</v>
      </c>
      <c r="AR10" s="45">
        <v>8</v>
      </c>
      <c r="AS10" s="45">
        <v>16</v>
      </c>
      <c r="AT10" s="45">
        <v>5</v>
      </c>
      <c r="AU10" s="45">
        <v>7</v>
      </c>
      <c r="AV10" s="45">
        <v>3</v>
      </c>
      <c r="AW10" s="45">
        <v>19</v>
      </c>
      <c r="AX10" s="45">
        <v>23</v>
      </c>
      <c r="AY10" s="45">
        <v>3</v>
      </c>
      <c r="AZ10" s="45">
        <v>9</v>
      </c>
      <c r="BA10" s="45">
        <v>7</v>
      </c>
      <c r="BB10" s="45">
        <v>4</v>
      </c>
    </row>
    <row r="11" spans="1:54" ht="12.75">
      <c r="A11" s="6" t="s">
        <v>58</v>
      </c>
      <c r="B11" s="45">
        <v>9</v>
      </c>
      <c r="C11" s="45">
        <v>0</v>
      </c>
      <c r="D11" s="45">
        <v>8</v>
      </c>
      <c r="E11" s="45">
        <v>2</v>
      </c>
      <c r="F11" s="45">
        <v>0</v>
      </c>
      <c r="G11" s="45">
        <v>5</v>
      </c>
      <c r="H11" s="45">
        <v>9</v>
      </c>
      <c r="I11" s="45">
        <v>2</v>
      </c>
      <c r="J11" s="45">
        <v>8</v>
      </c>
      <c r="K11" s="45">
        <v>15</v>
      </c>
      <c r="L11" s="45">
        <v>3</v>
      </c>
      <c r="M11" s="45">
        <v>1</v>
      </c>
      <c r="N11" s="45">
        <v>2</v>
      </c>
      <c r="O11" s="45">
        <v>4</v>
      </c>
      <c r="P11" s="45">
        <v>0</v>
      </c>
      <c r="Q11" s="45">
        <v>8</v>
      </c>
      <c r="R11" s="45">
        <v>0</v>
      </c>
      <c r="S11" s="45">
        <v>1</v>
      </c>
      <c r="T11" s="45">
        <v>0</v>
      </c>
      <c r="U11" s="45">
        <v>2</v>
      </c>
      <c r="V11" s="45">
        <v>0</v>
      </c>
      <c r="W11" s="45">
        <v>2</v>
      </c>
      <c r="X11" s="45">
        <v>3</v>
      </c>
      <c r="Y11" s="45">
        <v>19</v>
      </c>
      <c r="Z11" s="45">
        <v>0</v>
      </c>
      <c r="AA11" s="45">
        <v>2</v>
      </c>
      <c r="AB11" s="45">
        <v>0</v>
      </c>
      <c r="AC11" s="45">
        <v>1</v>
      </c>
      <c r="AD11" s="45">
        <v>10</v>
      </c>
      <c r="AE11" s="45">
        <v>3</v>
      </c>
      <c r="AF11" s="45">
        <v>8</v>
      </c>
      <c r="AG11" s="45">
        <v>0</v>
      </c>
      <c r="AH11" s="45">
        <v>1</v>
      </c>
      <c r="AI11" s="45">
        <v>1</v>
      </c>
      <c r="AJ11" s="45">
        <v>0</v>
      </c>
      <c r="AK11" s="45">
        <v>3</v>
      </c>
      <c r="AL11" s="45">
        <v>2</v>
      </c>
      <c r="AM11" s="45">
        <v>1</v>
      </c>
      <c r="AN11" s="45">
        <v>0</v>
      </c>
      <c r="AO11" s="45">
        <v>2</v>
      </c>
      <c r="AP11" s="45">
        <v>3</v>
      </c>
      <c r="AQ11" s="45">
        <v>1</v>
      </c>
      <c r="AR11" s="45">
        <v>0</v>
      </c>
      <c r="AS11" s="45">
        <v>2</v>
      </c>
      <c r="AT11" s="45">
        <v>18</v>
      </c>
      <c r="AU11" s="45">
        <v>0</v>
      </c>
      <c r="AV11" s="45">
        <v>0</v>
      </c>
      <c r="AW11" s="45">
        <v>0</v>
      </c>
      <c r="AX11" s="45">
        <v>0</v>
      </c>
      <c r="AY11" s="45">
        <v>3</v>
      </c>
      <c r="AZ11" s="45">
        <v>3</v>
      </c>
      <c r="BA11" s="45">
        <v>0</v>
      </c>
      <c r="BB11" s="45">
        <v>1</v>
      </c>
    </row>
    <row r="12" spans="1:54" ht="12.75">
      <c r="A12" s="6" t="s">
        <v>59</v>
      </c>
      <c r="B12" s="45">
        <v>0</v>
      </c>
      <c r="C12" s="45">
        <v>11</v>
      </c>
      <c r="D12" s="45">
        <v>21</v>
      </c>
      <c r="E12" s="45">
        <v>25</v>
      </c>
      <c r="F12" s="45">
        <v>0</v>
      </c>
      <c r="G12" s="45">
        <v>13</v>
      </c>
      <c r="H12" s="45">
        <v>10</v>
      </c>
      <c r="I12" s="45">
        <v>3</v>
      </c>
      <c r="J12" s="45">
        <v>6</v>
      </c>
      <c r="K12" s="45">
        <v>5</v>
      </c>
      <c r="L12" s="45">
        <v>4</v>
      </c>
      <c r="M12" s="45">
        <v>3</v>
      </c>
      <c r="N12" s="45">
        <v>4</v>
      </c>
      <c r="O12" s="45">
        <v>13</v>
      </c>
      <c r="P12" s="45">
        <v>3</v>
      </c>
      <c r="Q12" s="45">
        <v>4</v>
      </c>
      <c r="R12" s="45">
        <v>2</v>
      </c>
      <c r="S12" s="45">
        <v>0</v>
      </c>
      <c r="T12" s="45">
        <v>1</v>
      </c>
      <c r="U12" s="45">
        <v>12</v>
      </c>
      <c r="V12" s="45">
        <v>1</v>
      </c>
      <c r="W12" s="45">
        <v>13</v>
      </c>
      <c r="X12" s="45">
        <v>5</v>
      </c>
      <c r="Y12" s="45">
        <v>0</v>
      </c>
      <c r="Z12" s="45">
        <v>2</v>
      </c>
      <c r="AA12" s="45">
        <v>24</v>
      </c>
      <c r="AB12" s="45">
        <v>3</v>
      </c>
      <c r="AC12" s="45">
        <v>6</v>
      </c>
      <c r="AD12" s="45">
        <v>4</v>
      </c>
      <c r="AE12" s="45">
        <v>11</v>
      </c>
      <c r="AF12" s="45">
        <v>6</v>
      </c>
      <c r="AG12" s="45">
        <v>1</v>
      </c>
      <c r="AH12" s="45">
        <v>1</v>
      </c>
      <c r="AI12" s="45">
        <v>8</v>
      </c>
      <c r="AJ12" s="45">
        <v>1</v>
      </c>
      <c r="AK12" s="45">
        <v>12</v>
      </c>
      <c r="AL12" s="45">
        <v>4</v>
      </c>
      <c r="AM12" s="45">
        <v>1</v>
      </c>
      <c r="AN12" s="45">
        <v>1</v>
      </c>
      <c r="AO12" s="45">
        <v>30</v>
      </c>
      <c r="AP12" s="45">
        <v>30</v>
      </c>
      <c r="AQ12" s="45">
        <v>39</v>
      </c>
      <c r="AR12" s="45">
        <v>5</v>
      </c>
      <c r="AS12" s="45">
        <v>0</v>
      </c>
      <c r="AT12" s="45">
        <v>2</v>
      </c>
      <c r="AU12" s="45">
        <v>1</v>
      </c>
      <c r="AV12" s="45">
        <v>25</v>
      </c>
      <c r="AW12" s="45">
        <v>7</v>
      </c>
      <c r="AX12" s="45">
        <v>0</v>
      </c>
      <c r="AY12" s="45">
        <v>8</v>
      </c>
      <c r="AZ12" s="45">
        <v>15</v>
      </c>
      <c r="BA12" s="45">
        <v>5</v>
      </c>
      <c r="BB12" s="45">
        <v>30</v>
      </c>
    </row>
    <row r="13" spans="1:54" ht="25.5">
      <c r="A13" s="6" t="s">
        <v>60</v>
      </c>
      <c r="B13" s="45">
        <v>6</v>
      </c>
      <c r="C13" s="45">
        <v>0</v>
      </c>
      <c r="D13" s="45">
        <v>0</v>
      </c>
      <c r="E13" s="45">
        <v>1</v>
      </c>
      <c r="F13" s="45">
        <v>1</v>
      </c>
      <c r="G13" s="45">
        <v>0</v>
      </c>
      <c r="H13" s="45">
        <v>1</v>
      </c>
      <c r="I13" s="45">
        <v>1</v>
      </c>
      <c r="J13" s="45">
        <v>3</v>
      </c>
      <c r="K13" s="45">
        <v>0</v>
      </c>
      <c r="L13" s="45">
        <v>1</v>
      </c>
      <c r="M13" s="45">
        <v>12</v>
      </c>
      <c r="N13" s="45">
        <v>1</v>
      </c>
      <c r="O13" s="45">
        <v>7</v>
      </c>
      <c r="P13" s="45">
        <v>0</v>
      </c>
      <c r="Q13" s="45">
        <v>2</v>
      </c>
      <c r="R13" s="45">
        <v>0</v>
      </c>
      <c r="S13" s="45">
        <v>0</v>
      </c>
      <c r="T13" s="45">
        <v>0</v>
      </c>
      <c r="U13" s="45">
        <v>1</v>
      </c>
      <c r="V13" s="45">
        <v>0</v>
      </c>
      <c r="W13" s="45">
        <v>0</v>
      </c>
      <c r="X13" s="45">
        <v>0</v>
      </c>
      <c r="Y13" s="45">
        <v>11</v>
      </c>
      <c r="Z13" s="45">
        <v>2</v>
      </c>
      <c r="AA13" s="45">
        <v>0</v>
      </c>
      <c r="AB13" s="45">
        <v>0</v>
      </c>
      <c r="AC13" s="45">
        <v>0</v>
      </c>
      <c r="AD13" s="45">
        <v>1</v>
      </c>
      <c r="AE13" s="45">
        <v>1</v>
      </c>
      <c r="AF13" s="45">
        <v>0</v>
      </c>
      <c r="AG13" s="45">
        <v>0</v>
      </c>
      <c r="AH13" s="45">
        <v>0</v>
      </c>
      <c r="AI13" s="45">
        <v>2</v>
      </c>
      <c r="AJ13" s="45">
        <v>0</v>
      </c>
      <c r="AK13" s="45">
        <v>5</v>
      </c>
      <c r="AL13" s="45">
        <v>1</v>
      </c>
      <c r="AM13" s="45">
        <v>0</v>
      </c>
      <c r="AN13" s="45">
        <v>0</v>
      </c>
      <c r="AO13" s="45">
        <v>0</v>
      </c>
      <c r="AP13" s="45">
        <v>0</v>
      </c>
      <c r="AQ13" s="45">
        <v>0</v>
      </c>
      <c r="AR13" s="45">
        <v>9</v>
      </c>
      <c r="AS13" s="45">
        <v>2</v>
      </c>
      <c r="AT13" s="45">
        <v>14</v>
      </c>
      <c r="AU13" s="45">
        <v>0</v>
      </c>
      <c r="AV13" s="45">
        <v>2</v>
      </c>
      <c r="AW13" s="45">
        <v>0</v>
      </c>
      <c r="AX13" s="45">
        <v>0</v>
      </c>
      <c r="AY13" s="45">
        <v>5</v>
      </c>
      <c r="AZ13" s="45">
        <v>4</v>
      </c>
      <c r="BA13" s="45">
        <v>1</v>
      </c>
      <c r="BB13" s="45">
        <v>0</v>
      </c>
    </row>
    <row r="14" spans="1:54" ht="12.75">
      <c r="A14" s="6" t="s">
        <v>61</v>
      </c>
      <c r="B14" s="45">
        <v>3</v>
      </c>
      <c r="C14" s="45">
        <v>0</v>
      </c>
      <c r="D14" s="45">
        <v>1</v>
      </c>
      <c r="E14" s="45">
        <v>1</v>
      </c>
      <c r="F14" s="45">
        <v>0</v>
      </c>
      <c r="G14" s="45">
        <v>0</v>
      </c>
      <c r="H14" s="45">
        <v>1</v>
      </c>
      <c r="I14" s="45">
        <v>0</v>
      </c>
      <c r="J14" s="45">
        <v>1</v>
      </c>
      <c r="K14" s="45">
        <v>1</v>
      </c>
      <c r="L14" s="45">
        <v>2</v>
      </c>
      <c r="M14" s="45">
        <v>3</v>
      </c>
      <c r="N14" s="45">
        <v>0</v>
      </c>
      <c r="O14" s="45">
        <v>0</v>
      </c>
      <c r="P14" s="45">
        <v>0</v>
      </c>
      <c r="Q14" s="45">
        <v>0</v>
      </c>
      <c r="R14" s="45">
        <v>1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1</v>
      </c>
      <c r="Z14" s="45">
        <v>1</v>
      </c>
      <c r="AA14" s="45">
        <v>0</v>
      </c>
      <c r="AB14" s="45">
        <v>2</v>
      </c>
      <c r="AC14" s="45">
        <v>0</v>
      </c>
      <c r="AD14" s="45">
        <v>0</v>
      </c>
      <c r="AE14" s="45">
        <v>1</v>
      </c>
      <c r="AF14" s="45">
        <v>5</v>
      </c>
      <c r="AG14" s="45">
        <v>0</v>
      </c>
      <c r="AH14" s="45">
        <v>0</v>
      </c>
      <c r="AI14" s="45">
        <v>0</v>
      </c>
      <c r="AJ14" s="45">
        <v>0</v>
      </c>
      <c r="AK14" s="45">
        <v>0</v>
      </c>
      <c r="AL14" s="45">
        <v>0</v>
      </c>
      <c r="AM14" s="45">
        <v>0</v>
      </c>
      <c r="AN14" s="45">
        <v>0</v>
      </c>
      <c r="AO14" s="45">
        <v>1</v>
      </c>
      <c r="AP14" s="45">
        <v>1</v>
      </c>
      <c r="AQ14" s="45">
        <v>0</v>
      </c>
      <c r="AR14" s="45">
        <v>4</v>
      </c>
      <c r="AS14" s="45">
        <v>0</v>
      </c>
      <c r="AT14" s="45">
        <v>6</v>
      </c>
      <c r="AU14" s="45">
        <v>0</v>
      </c>
      <c r="AV14" s="45">
        <v>1</v>
      </c>
      <c r="AW14" s="45">
        <v>0</v>
      </c>
      <c r="AX14" s="45">
        <v>0</v>
      </c>
      <c r="AY14" s="45">
        <v>1</v>
      </c>
      <c r="AZ14" s="45">
        <v>4</v>
      </c>
      <c r="BA14" s="45">
        <v>0</v>
      </c>
      <c r="BB14" s="45">
        <v>0</v>
      </c>
    </row>
    <row r="15" spans="1:54" ht="12.75">
      <c r="A15" s="6"/>
      <c r="B15" s="45">
        <v>0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  <c r="AM15" s="45">
        <v>0</v>
      </c>
      <c r="AN15" s="45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5">
        <v>0</v>
      </c>
      <c r="AV15" s="45">
        <v>0</v>
      </c>
      <c r="AW15" s="45">
        <v>0</v>
      </c>
      <c r="AX15" s="45">
        <v>0</v>
      </c>
      <c r="AY15" s="45">
        <v>0</v>
      </c>
      <c r="AZ15" s="45">
        <v>0</v>
      </c>
      <c r="BA15" s="45">
        <v>0</v>
      </c>
      <c r="BB15" s="45">
        <v>0</v>
      </c>
    </row>
    <row r="16" spans="1:54" ht="12.75">
      <c r="A16" s="6"/>
      <c r="B16" s="45">
        <v>0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5">
        <v>0</v>
      </c>
      <c r="AI16" s="45">
        <v>0</v>
      </c>
      <c r="AJ16" s="45">
        <v>0</v>
      </c>
      <c r="AK16" s="45">
        <v>0</v>
      </c>
      <c r="AL16" s="45">
        <v>0</v>
      </c>
      <c r="AM16" s="45">
        <v>0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5">
        <v>0</v>
      </c>
      <c r="AT16" s="45">
        <v>0</v>
      </c>
      <c r="AU16" s="45">
        <v>0</v>
      </c>
      <c r="AV16" s="45">
        <v>0</v>
      </c>
      <c r="AW16" s="45">
        <v>0</v>
      </c>
      <c r="AX16" s="45">
        <v>0</v>
      </c>
      <c r="AY16" s="45">
        <v>0</v>
      </c>
      <c r="AZ16" s="45">
        <v>0</v>
      </c>
      <c r="BA16" s="45">
        <v>0</v>
      </c>
      <c r="BB16" s="45">
        <v>0</v>
      </c>
    </row>
    <row r="17" spans="1:54" ht="12.75">
      <c r="A17" s="6"/>
      <c r="B17" s="45">
        <v>0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5">
        <v>0</v>
      </c>
      <c r="AV17" s="45">
        <v>0</v>
      </c>
      <c r="AW17" s="45">
        <v>0</v>
      </c>
      <c r="AX17" s="45">
        <v>0</v>
      </c>
      <c r="AY17" s="45">
        <v>0</v>
      </c>
      <c r="AZ17" s="45">
        <v>0</v>
      </c>
      <c r="BA17" s="45">
        <v>0</v>
      </c>
      <c r="BB17" s="45">
        <v>0</v>
      </c>
    </row>
    <row r="18" spans="1:54" ht="12.75">
      <c r="A18" s="6"/>
      <c r="B18" s="45">
        <v>0</v>
      </c>
      <c r="C18" s="45">
        <v>0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5">
        <v>0</v>
      </c>
      <c r="AI18" s="45">
        <v>0</v>
      </c>
      <c r="AJ18" s="45">
        <v>0</v>
      </c>
      <c r="AK18" s="45">
        <v>0</v>
      </c>
      <c r="AL18" s="45">
        <v>0</v>
      </c>
      <c r="AM18" s="45">
        <v>0</v>
      </c>
      <c r="AN18" s="45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5">
        <v>0</v>
      </c>
      <c r="AV18" s="45">
        <v>0</v>
      </c>
      <c r="AW18" s="45">
        <v>0</v>
      </c>
      <c r="AX18" s="45">
        <v>0</v>
      </c>
      <c r="AY18" s="45">
        <v>0</v>
      </c>
      <c r="AZ18" s="45">
        <v>0</v>
      </c>
      <c r="BA18" s="45">
        <v>0</v>
      </c>
      <c r="BB18" s="45">
        <v>0</v>
      </c>
    </row>
    <row r="20" spans="1:54" ht="12.75">
      <c r="A20" s="1" t="s">
        <v>55</v>
      </c>
      <c r="B20" s="5">
        <f aca="true" t="shared" si="5" ref="B20:BB20">B4</f>
        <v>25</v>
      </c>
      <c r="C20" s="5">
        <f t="shared" si="5"/>
        <v>19</v>
      </c>
      <c r="D20" s="5">
        <f t="shared" si="5"/>
        <v>40</v>
      </c>
      <c r="E20" s="5">
        <f t="shared" si="5"/>
        <v>31</v>
      </c>
      <c r="F20" s="5">
        <f t="shared" si="5"/>
        <v>30</v>
      </c>
      <c r="G20" s="5">
        <f t="shared" si="5"/>
        <v>40</v>
      </c>
      <c r="H20" s="5">
        <f t="shared" si="5"/>
        <v>46</v>
      </c>
      <c r="I20" s="5">
        <f t="shared" si="5"/>
        <v>24</v>
      </c>
      <c r="J20" s="5">
        <f t="shared" si="5"/>
        <v>28</v>
      </c>
      <c r="K20" s="5">
        <f t="shared" si="5"/>
        <v>36</v>
      </c>
      <c r="L20" s="5">
        <f t="shared" si="5"/>
        <v>33</v>
      </c>
      <c r="M20" s="5">
        <f t="shared" si="5"/>
        <v>20</v>
      </c>
      <c r="N20" s="5">
        <f t="shared" si="5"/>
        <v>46</v>
      </c>
      <c r="O20" s="5">
        <f t="shared" si="5"/>
        <v>25</v>
      </c>
      <c r="P20" s="5">
        <f t="shared" si="5"/>
        <v>36</v>
      </c>
      <c r="Q20" s="5">
        <f t="shared" si="5"/>
        <v>46</v>
      </c>
      <c r="R20" s="5">
        <f t="shared" si="5"/>
        <v>4</v>
      </c>
      <c r="S20" s="5">
        <f t="shared" si="5"/>
        <v>27</v>
      </c>
      <c r="T20" s="5">
        <f t="shared" si="5"/>
        <v>6</v>
      </c>
      <c r="U20" s="5">
        <f t="shared" si="5"/>
        <v>16</v>
      </c>
      <c r="V20" s="5">
        <f t="shared" si="5"/>
        <v>1</v>
      </c>
      <c r="W20" s="5">
        <f t="shared" si="5"/>
        <v>22</v>
      </c>
      <c r="X20" s="5">
        <f t="shared" si="5"/>
        <v>25</v>
      </c>
      <c r="Y20" s="5">
        <f t="shared" si="5"/>
        <v>36</v>
      </c>
      <c r="Z20" s="5">
        <f t="shared" si="5"/>
        <v>29</v>
      </c>
      <c r="AA20" s="5">
        <f t="shared" si="5"/>
        <v>26</v>
      </c>
      <c r="AB20" s="5">
        <f t="shared" si="5"/>
        <v>12</v>
      </c>
      <c r="AC20" s="5">
        <f t="shared" si="5"/>
        <v>33</v>
      </c>
      <c r="AD20" s="5">
        <f t="shared" si="5"/>
        <v>41</v>
      </c>
      <c r="AE20" s="5">
        <f t="shared" si="5"/>
        <v>47</v>
      </c>
      <c r="AF20" s="5">
        <f t="shared" si="5"/>
        <v>30</v>
      </c>
      <c r="AG20" s="5">
        <f t="shared" si="5"/>
        <v>32</v>
      </c>
      <c r="AH20" s="5">
        <f t="shared" si="5"/>
        <v>20</v>
      </c>
      <c r="AI20" s="5">
        <f t="shared" si="5"/>
        <v>27</v>
      </c>
      <c r="AJ20" s="5">
        <f t="shared" si="5"/>
        <v>1</v>
      </c>
      <c r="AK20" s="5">
        <f t="shared" si="5"/>
        <v>27</v>
      </c>
      <c r="AL20" s="5">
        <f t="shared" si="5"/>
        <v>32</v>
      </c>
      <c r="AM20" s="5">
        <f t="shared" si="5"/>
        <v>4</v>
      </c>
      <c r="AN20" s="5">
        <f t="shared" si="5"/>
        <v>25</v>
      </c>
      <c r="AO20" s="5">
        <f t="shared" si="5"/>
        <v>34</v>
      </c>
      <c r="AP20" s="5">
        <f t="shared" si="5"/>
        <v>43</v>
      </c>
      <c r="AQ20" s="5">
        <f t="shared" si="5"/>
        <v>48</v>
      </c>
      <c r="AR20" s="5">
        <f t="shared" si="5"/>
        <v>26</v>
      </c>
      <c r="AS20" s="5">
        <f t="shared" si="5"/>
        <v>20</v>
      </c>
      <c r="AT20" s="5">
        <f t="shared" si="5"/>
        <v>45</v>
      </c>
      <c r="AU20" s="5">
        <f t="shared" si="5"/>
        <v>8</v>
      </c>
      <c r="AV20" s="5">
        <f t="shared" si="5"/>
        <v>31</v>
      </c>
      <c r="AW20" s="5">
        <f t="shared" si="5"/>
        <v>26</v>
      </c>
      <c r="AX20" s="5">
        <f t="shared" si="5"/>
        <v>23</v>
      </c>
      <c r="AY20" s="5">
        <f t="shared" si="5"/>
        <v>20</v>
      </c>
      <c r="AZ20" s="5">
        <f t="shared" si="5"/>
        <v>35</v>
      </c>
      <c r="BA20" s="5">
        <f t="shared" si="5"/>
        <v>13</v>
      </c>
      <c r="BB20" s="5">
        <f t="shared" si="5"/>
        <v>35</v>
      </c>
    </row>
    <row r="21" ht="12.75">
      <c r="J21" s="5">
        <f>SUM(J10:J18)</f>
        <v>28</v>
      </c>
    </row>
    <row r="22" spans="1:10" ht="12.75">
      <c r="A22" s="1" t="s">
        <v>33</v>
      </c>
      <c r="J22" s="5">
        <f>SUM(J10:J18)</f>
        <v>28</v>
      </c>
    </row>
    <row r="23" spans="1:56" ht="12.75">
      <c r="A23" s="16">
        <v>39083</v>
      </c>
      <c r="B23" s="5">
        <f>IF(MONTH(B$2)=MONTH($A23),1,0)*B$4</f>
        <v>25</v>
      </c>
      <c r="C23" s="5">
        <f aca="true" t="shared" si="6" ref="C23:BB28">IF(MONTH(C$2)=MONTH($A23),1,0)*C$4</f>
        <v>19</v>
      </c>
      <c r="D23" s="5">
        <f t="shared" si="6"/>
        <v>40</v>
      </c>
      <c r="E23" s="5">
        <f t="shared" si="6"/>
        <v>31</v>
      </c>
      <c r="F23" s="5">
        <f t="shared" si="6"/>
        <v>30</v>
      </c>
      <c r="G23" s="5">
        <f t="shared" si="6"/>
        <v>0</v>
      </c>
      <c r="H23" s="5">
        <f t="shared" si="6"/>
        <v>0</v>
      </c>
      <c r="I23" s="5">
        <f t="shared" si="6"/>
        <v>0</v>
      </c>
      <c r="J23" s="5">
        <f t="shared" si="6"/>
        <v>0</v>
      </c>
      <c r="K23" s="5">
        <f t="shared" si="6"/>
        <v>0</v>
      </c>
      <c r="L23" s="5">
        <f t="shared" si="6"/>
        <v>0</v>
      </c>
      <c r="M23" s="5">
        <f t="shared" si="6"/>
        <v>0</v>
      </c>
      <c r="N23" s="5">
        <f t="shared" si="6"/>
        <v>0</v>
      </c>
      <c r="O23" s="5">
        <f t="shared" si="6"/>
        <v>0</v>
      </c>
      <c r="P23" s="5">
        <f t="shared" si="6"/>
        <v>0</v>
      </c>
      <c r="Q23" s="5">
        <f t="shared" si="6"/>
        <v>0</v>
      </c>
      <c r="R23" s="5">
        <f t="shared" si="6"/>
        <v>0</v>
      </c>
      <c r="S23" s="5">
        <f t="shared" si="6"/>
        <v>0</v>
      </c>
      <c r="T23" s="5">
        <f t="shared" si="6"/>
        <v>0</v>
      </c>
      <c r="U23" s="5">
        <f t="shared" si="6"/>
        <v>0</v>
      </c>
      <c r="V23" s="5">
        <f t="shared" si="6"/>
        <v>0</v>
      </c>
      <c r="W23" s="5">
        <f t="shared" si="6"/>
        <v>0</v>
      </c>
      <c r="X23" s="5">
        <f t="shared" si="6"/>
        <v>0</v>
      </c>
      <c r="Y23" s="5">
        <f t="shared" si="6"/>
        <v>0</v>
      </c>
      <c r="Z23" s="5">
        <f t="shared" si="6"/>
        <v>0</v>
      </c>
      <c r="AA23" s="5">
        <f t="shared" si="6"/>
        <v>0</v>
      </c>
      <c r="AB23" s="5">
        <f t="shared" si="6"/>
        <v>0</v>
      </c>
      <c r="AC23" s="5">
        <f t="shared" si="6"/>
        <v>0</v>
      </c>
      <c r="AD23" s="5">
        <f t="shared" si="6"/>
        <v>0</v>
      </c>
      <c r="AE23" s="5">
        <f t="shared" si="6"/>
        <v>0</v>
      </c>
      <c r="AF23" s="5">
        <f t="shared" si="6"/>
        <v>0</v>
      </c>
      <c r="AG23" s="5">
        <f t="shared" si="6"/>
        <v>0</v>
      </c>
      <c r="AH23" s="5">
        <f t="shared" si="6"/>
        <v>0</v>
      </c>
      <c r="AI23" s="5">
        <f t="shared" si="6"/>
        <v>0</v>
      </c>
      <c r="AJ23" s="5">
        <f t="shared" si="6"/>
        <v>0</v>
      </c>
      <c r="AK23" s="5">
        <f t="shared" si="6"/>
        <v>0</v>
      </c>
      <c r="AL23" s="5">
        <f t="shared" si="6"/>
        <v>0</v>
      </c>
      <c r="AM23" s="5">
        <f t="shared" si="6"/>
        <v>0</v>
      </c>
      <c r="AN23" s="5">
        <f t="shared" si="6"/>
        <v>0</v>
      </c>
      <c r="AO23" s="5">
        <f t="shared" si="6"/>
        <v>0</v>
      </c>
      <c r="AP23" s="5">
        <f t="shared" si="6"/>
        <v>0</v>
      </c>
      <c r="AQ23" s="5">
        <f t="shared" si="6"/>
        <v>0</v>
      </c>
      <c r="AR23" s="5">
        <f t="shared" si="6"/>
        <v>0</v>
      </c>
      <c r="AS23" s="5">
        <f t="shared" si="6"/>
        <v>0</v>
      </c>
      <c r="AT23" s="5">
        <f t="shared" si="6"/>
        <v>0</v>
      </c>
      <c r="AU23" s="5">
        <f t="shared" si="6"/>
        <v>0</v>
      </c>
      <c r="AV23" s="5">
        <f t="shared" si="6"/>
        <v>0</v>
      </c>
      <c r="AW23" s="5">
        <f t="shared" si="6"/>
        <v>0</v>
      </c>
      <c r="AX23" s="5">
        <f t="shared" si="6"/>
        <v>0</v>
      </c>
      <c r="AY23" s="5">
        <f t="shared" si="6"/>
        <v>0</v>
      </c>
      <c r="AZ23" s="5">
        <f t="shared" si="6"/>
        <v>0</v>
      </c>
      <c r="BA23" s="5">
        <f t="shared" si="6"/>
        <v>0</v>
      </c>
      <c r="BB23" s="5">
        <f t="shared" si="6"/>
        <v>0</v>
      </c>
      <c r="BC23" s="5">
        <f>SUM(B23:BB23)</f>
        <v>145</v>
      </c>
      <c r="BD23" s="34">
        <f>BC23/BC37</f>
        <v>0.28884462151394424</v>
      </c>
    </row>
    <row r="24" spans="1:56" ht="12.75">
      <c r="A24" s="16">
        <v>39114</v>
      </c>
      <c r="B24" s="5">
        <f aca="true" t="shared" si="7" ref="B24:Q34">IF(MONTH(B$2)=MONTH($A24),1,0)*B$4</f>
        <v>0</v>
      </c>
      <c r="C24" s="5">
        <f t="shared" si="7"/>
        <v>0</v>
      </c>
      <c r="D24" s="5">
        <f t="shared" si="7"/>
        <v>0</v>
      </c>
      <c r="E24" s="5">
        <f t="shared" si="7"/>
        <v>0</v>
      </c>
      <c r="F24" s="5">
        <f t="shared" si="7"/>
        <v>0</v>
      </c>
      <c r="G24" s="5">
        <f t="shared" si="7"/>
        <v>40</v>
      </c>
      <c r="H24" s="5">
        <f t="shared" si="7"/>
        <v>46</v>
      </c>
      <c r="I24" s="5">
        <f t="shared" si="7"/>
        <v>24</v>
      </c>
      <c r="J24" s="5">
        <f t="shared" si="7"/>
        <v>28</v>
      </c>
      <c r="K24" s="5">
        <f t="shared" si="7"/>
        <v>0</v>
      </c>
      <c r="L24" s="5">
        <f t="shared" si="7"/>
        <v>0</v>
      </c>
      <c r="M24" s="5">
        <f t="shared" si="7"/>
        <v>0</v>
      </c>
      <c r="N24" s="5">
        <f t="shared" si="7"/>
        <v>0</v>
      </c>
      <c r="O24" s="5">
        <f t="shared" si="7"/>
        <v>0</v>
      </c>
      <c r="P24" s="5">
        <f t="shared" si="7"/>
        <v>0</v>
      </c>
      <c r="Q24" s="5">
        <f t="shared" si="7"/>
        <v>0</v>
      </c>
      <c r="R24" s="5">
        <f t="shared" si="6"/>
        <v>0</v>
      </c>
      <c r="S24" s="5">
        <f t="shared" si="6"/>
        <v>0</v>
      </c>
      <c r="T24" s="5">
        <f t="shared" si="6"/>
        <v>0</v>
      </c>
      <c r="U24" s="5">
        <f t="shared" si="6"/>
        <v>0</v>
      </c>
      <c r="V24" s="5">
        <f t="shared" si="6"/>
        <v>0</v>
      </c>
      <c r="W24" s="5">
        <f t="shared" si="6"/>
        <v>0</v>
      </c>
      <c r="X24" s="5">
        <f t="shared" si="6"/>
        <v>0</v>
      </c>
      <c r="Y24" s="5">
        <f t="shared" si="6"/>
        <v>0</v>
      </c>
      <c r="Z24" s="5">
        <f t="shared" si="6"/>
        <v>0</v>
      </c>
      <c r="AA24" s="5">
        <f t="shared" si="6"/>
        <v>0</v>
      </c>
      <c r="AB24" s="5">
        <f t="shared" si="6"/>
        <v>0</v>
      </c>
      <c r="AC24" s="5">
        <f t="shared" si="6"/>
        <v>0</v>
      </c>
      <c r="AD24" s="5">
        <f t="shared" si="6"/>
        <v>0</v>
      </c>
      <c r="AE24" s="5">
        <f t="shared" si="6"/>
        <v>0</v>
      </c>
      <c r="AF24" s="5">
        <f t="shared" si="6"/>
        <v>0</v>
      </c>
      <c r="AG24" s="5">
        <f t="shared" si="6"/>
        <v>0</v>
      </c>
      <c r="AH24" s="5">
        <f t="shared" si="6"/>
        <v>0</v>
      </c>
      <c r="AI24" s="5">
        <f t="shared" si="6"/>
        <v>0</v>
      </c>
      <c r="AJ24" s="5">
        <f t="shared" si="6"/>
        <v>0</v>
      </c>
      <c r="AK24" s="5">
        <f t="shared" si="6"/>
        <v>0</v>
      </c>
      <c r="AL24" s="5">
        <f t="shared" si="6"/>
        <v>0</v>
      </c>
      <c r="AM24" s="5">
        <f t="shared" si="6"/>
        <v>0</v>
      </c>
      <c r="AN24" s="5">
        <f t="shared" si="6"/>
        <v>0</v>
      </c>
      <c r="AO24" s="5">
        <f t="shared" si="6"/>
        <v>0</v>
      </c>
      <c r="AP24" s="5">
        <f t="shared" si="6"/>
        <v>0</v>
      </c>
      <c r="AQ24" s="5">
        <f t="shared" si="6"/>
        <v>0</v>
      </c>
      <c r="AR24" s="5">
        <f t="shared" si="6"/>
        <v>0</v>
      </c>
      <c r="AS24" s="5">
        <f t="shared" si="6"/>
        <v>0</v>
      </c>
      <c r="AT24" s="5">
        <f t="shared" si="6"/>
        <v>0</v>
      </c>
      <c r="AU24" s="5">
        <f t="shared" si="6"/>
        <v>0</v>
      </c>
      <c r="AV24" s="5">
        <f t="shared" si="6"/>
        <v>0</v>
      </c>
      <c r="AW24" s="5">
        <f t="shared" si="6"/>
        <v>0</v>
      </c>
      <c r="AX24" s="5">
        <f t="shared" si="6"/>
        <v>0</v>
      </c>
      <c r="AY24" s="5">
        <f t="shared" si="6"/>
        <v>0</v>
      </c>
      <c r="AZ24" s="5">
        <f t="shared" si="6"/>
        <v>0</v>
      </c>
      <c r="BA24" s="5">
        <f t="shared" si="6"/>
        <v>0</v>
      </c>
      <c r="BB24" s="5">
        <f t="shared" si="6"/>
        <v>0</v>
      </c>
      <c r="BC24" s="5">
        <f aca="true" t="shared" si="8" ref="BC24:BC34">SUM(B24:BB24)</f>
        <v>138</v>
      </c>
      <c r="BD24" s="34">
        <f aca="true" t="shared" si="9" ref="BD24:BD34">BC24/BC38</f>
        <v>0.34413965087281795</v>
      </c>
    </row>
    <row r="25" spans="1:56" ht="12.75">
      <c r="A25" s="16">
        <v>39142</v>
      </c>
      <c r="B25" s="5">
        <f t="shared" si="7"/>
        <v>0</v>
      </c>
      <c r="C25" s="5">
        <f t="shared" si="6"/>
        <v>0</v>
      </c>
      <c r="D25" s="5">
        <f t="shared" si="6"/>
        <v>0</v>
      </c>
      <c r="E25" s="5">
        <f t="shared" si="6"/>
        <v>0</v>
      </c>
      <c r="F25" s="5">
        <f t="shared" si="6"/>
        <v>0</v>
      </c>
      <c r="G25" s="5">
        <f t="shared" si="6"/>
        <v>0</v>
      </c>
      <c r="H25" s="5">
        <f t="shared" si="6"/>
        <v>0</v>
      </c>
      <c r="I25" s="5">
        <f t="shared" si="6"/>
        <v>0</v>
      </c>
      <c r="J25" s="5">
        <f t="shared" si="6"/>
        <v>0</v>
      </c>
      <c r="K25" s="5">
        <f t="shared" si="6"/>
        <v>36</v>
      </c>
      <c r="L25" s="5">
        <f t="shared" si="6"/>
        <v>33</v>
      </c>
      <c r="M25" s="5">
        <f t="shared" si="6"/>
        <v>20</v>
      </c>
      <c r="N25" s="5">
        <f t="shared" si="6"/>
        <v>46</v>
      </c>
      <c r="O25" s="5">
        <f t="shared" si="6"/>
        <v>0</v>
      </c>
      <c r="P25" s="5">
        <f t="shared" si="6"/>
        <v>0</v>
      </c>
      <c r="Q25" s="5">
        <f t="shared" si="6"/>
        <v>0</v>
      </c>
      <c r="R25" s="5">
        <f t="shared" si="6"/>
        <v>0</v>
      </c>
      <c r="S25" s="5">
        <f t="shared" si="6"/>
        <v>0</v>
      </c>
      <c r="T25" s="5">
        <f t="shared" si="6"/>
        <v>0</v>
      </c>
      <c r="U25" s="5">
        <f t="shared" si="6"/>
        <v>0</v>
      </c>
      <c r="V25" s="5">
        <f t="shared" si="6"/>
        <v>0</v>
      </c>
      <c r="W25" s="5">
        <f t="shared" si="6"/>
        <v>0</v>
      </c>
      <c r="X25" s="5">
        <f t="shared" si="6"/>
        <v>0</v>
      </c>
      <c r="Y25" s="5">
        <f t="shared" si="6"/>
        <v>0</v>
      </c>
      <c r="Z25" s="5">
        <f t="shared" si="6"/>
        <v>0</v>
      </c>
      <c r="AA25" s="5">
        <f t="shared" si="6"/>
        <v>0</v>
      </c>
      <c r="AB25" s="5">
        <f t="shared" si="6"/>
        <v>0</v>
      </c>
      <c r="AC25" s="5">
        <f t="shared" si="6"/>
        <v>0</v>
      </c>
      <c r="AD25" s="5">
        <f t="shared" si="6"/>
        <v>0</v>
      </c>
      <c r="AE25" s="5">
        <f t="shared" si="6"/>
        <v>0</v>
      </c>
      <c r="AF25" s="5">
        <f t="shared" si="6"/>
        <v>0</v>
      </c>
      <c r="AG25" s="5">
        <f t="shared" si="6"/>
        <v>0</v>
      </c>
      <c r="AH25" s="5">
        <f t="shared" si="6"/>
        <v>0</v>
      </c>
      <c r="AI25" s="5">
        <f t="shared" si="6"/>
        <v>0</v>
      </c>
      <c r="AJ25" s="5">
        <f t="shared" si="6"/>
        <v>0</v>
      </c>
      <c r="AK25" s="5">
        <f t="shared" si="6"/>
        <v>0</v>
      </c>
      <c r="AL25" s="5">
        <f t="shared" si="6"/>
        <v>0</v>
      </c>
      <c r="AM25" s="5">
        <f t="shared" si="6"/>
        <v>0</v>
      </c>
      <c r="AN25" s="5">
        <f t="shared" si="6"/>
        <v>0</v>
      </c>
      <c r="AO25" s="5">
        <f t="shared" si="6"/>
        <v>0</v>
      </c>
      <c r="AP25" s="5">
        <f t="shared" si="6"/>
        <v>0</v>
      </c>
      <c r="AQ25" s="5">
        <f t="shared" si="6"/>
        <v>0</v>
      </c>
      <c r="AR25" s="5">
        <f t="shared" si="6"/>
        <v>0</v>
      </c>
      <c r="AS25" s="5">
        <f t="shared" si="6"/>
        <v>0</v>
      </c>
      <c r="AT25" s="5">
        <f t="shared" si="6"/>
        <v>0</v>
      </c>
      <c r="AU25" s="5">
        <f t="shared" si="6"/>
        <v>0</v>
      </c>
      <c r="AV25" s="5">
        <f t="shared" si="6"/>
        <v>0</v>
      </c>
      <c r="AW25" s="5">
        <f t="shared" si="6"/>
        <v>0</v>
      </c>
      <c r="AX25" s="5">
        <f t="shared" si="6"/>
        <v>0</v>
      </c>
      <c r="AY25" s="5">
        <f t="shared" si="6"/>
        <v>0</v>
      </c>
      <c r="AZ25" s="5">
        <f t="shared" si="6"/>
        <v>0</v>
      </c>
      <c r="BA25" s="5">
        <f t="shared" si="6"/>
        <v>0</v>
      </c>
      <c r="BB25" s="5">
        <f t="shared" si="6"/>
        <v>0</v>
      </c>
      <c r="BC25" s="5">
        <f t="shared" si="8"/>
        <v>135</v>
      </c>
      <c r="BD25" s="34">
        <f t="shared" si="9"/>
        <v>0.34177215189873417</v>
      </c>
    </row>
    <row r="26" spans="1:56" ht="12.75">
      <c r="A26" s="16">
        <v>39173</v>
      </c>
      <c r="B26" s="5">
        <f t="shared" si="7"/>
        <v>0</v>
      </c>
      <c r="C26" s="5">
        <f t="shared" si="6"/>
        <v>0</v>
      </c>
      <c r="D26" s="5">
        <f t="shared" si="6"/>
        <v>0</v>
      </c>
      <c r="E26" s="5">
        <f t="shared" si="6"/>
        <v>0</v>
      </c>
      <c r="F26" s="5">
        <f t="shared" si="6"/>
        <v>0</v>
      </c>
      <c r="G26" s="5">
        <f t="shared" si="6"/>
        <v>0</v>
      </c>
      <c r="H26" s="5">
        <f t="shared" si="6"/>
        <v>0</v>
      </c>
      <c r="I26" s="5">
        <f t="shared" si="6"/>
        <v>0</v>
      </c>
      <c r="J26" s="5">
        <f t="shared" si="6"/>
        <v>0</v>
      </c>
      <c r="K26" s="5">
        <f t="shared" si="6"/>
        <v>0</v>
      </c>
      <c r="L26" s="5">
        <f t="shared" si="6"/>
        <v>0</v>
      </c>
      <c r="M26" s="5">
        <f t="shared" si="6"/>
        <v>0</v>
      </c>
      <c r="N26" s="5">
        <f t="shared" si="6"/>
        <v>0</v>
      </c>
      <c r="O26" s="5">
        <f t="shared" si="6"/>
        <v>25</v>
      </c>
      <c r="P26" s="5">
        <f t="shared" si="6"/>
        <v>36</v>
      </c>
      <c r="Q26" s="5">
        <f t="shared" si="6"/>
        <v>46</v>
      </c>
      <c r="R26" s="5">
        <f t="shared" si="6"/>
        <v>4</v>
      </c>
      <c r="S26" s="5">
        <f t="shared" si="6"/>
        <v>27</v>
      </c>
      <c r="T26" s="5">
        <f t="shared" si="6"/>
        <v>0</v>
      </c>
      <c r="U26" s="5">
        <f t="shared" si="6"/>
        <v>0</v>
      </c>
      <c r="V26" s="5">
        <f t="shared" si="6"/>
        <v>0</v>
      </c>
      <c r="W26" s="5">
        <f t="shared" si="6"/>
        <v>0</v>
      </c>
      <c r="X26" s="5">
        <f t="shared" si="6"/>
        <v>0</v>
      </c>
      <c r="Y26" s="5">
        <f t="shared" si="6"/>
        <v>0</v>
      </c>
      <c r="Z26" s="5">
        <f t="shared" si="6"/>
        <v>0</v>
      </c>
      <c r="AA26" s="5">
        <f t="shared" si="6"/>
        <v>0</v>
      </c>
      <c r="AB26" s="5">
        <f t="shared" si="6"/>
        <v>0</v>
      </c>
      <c r="AC26" s="5">
        <f t="shared" si="6"/>
        <v>0</v>
      </c>
      <c r="AD26" s="5">
        <f t="shared" si="6"/>
        <v>0</v>
      </c>
      <c r="AE26" s="5">
        <f t="shared" si="6"/>
        <v>0</v>
      </c>
      <c r="AF26" s="5">
        <f t="shared" si="6"/>
        <v>0</v>
      </c>
      <c r="AG26" s="5">
        <f t="shared" si="6"/>
        <v>0</v>
      </c>
      <c r="AH26" s="5">
        <f t="shared" si="6"/>
        <v>0</v>
      </c>
      <c r="AI26" s="5">
        <f t="shared" si="6"/>
        <v>0</v>
      </c>
      <c r="AJ26" s="5">
        <f t="shared" si="6"/>
        <v>0</v>
      </c>
      <c r="AK26" s="5">
        <f t="shared" si="6"/>
        <v>0</v>
      </c>
      <c r="AL26" s="5">
        <f t="shared" si="6"/>
        <v>0</v>
      </c>
      <c r="AM26" s="5">
        <f t="shared" si="6"/>
        <v>0</v>
      </c>
      <c r="AN26" s="5">
        <f t="shared" si="6"/>
        <v>0</v>
      </c>
      <c r="AO26" s="5">
        <f t="shared" si="6"/>
        <v>0</v>
      </c>
      <c r="AP26" s="5">
        <f t="shared" si="6"/>
        <v>0</v>
      </c>
      <c r="AQ26" s="5">
        <f t="shared" si="6"/>
        <v>0</v>
      </c>
      <c r="AR26" s="5">
        <f t="shared" si="6"/>
        <v>0</v>
      </c>
      <c r="AS26" s="5">
        <f t="shared" si="6"/>
        <v>0</v>
      </c>
      <c r="AT26" s="5">
        <f t="shared" si="6"/>
        <v>0</v>
      </c>
      <c r="AU26" s="5">
        <f t="shared" si="6"/>
        <v>0</v>
      </c>
      <c r="AV26" s="5">
        <f t="shared" si="6"/>
        <v>0</v>
      </c>
      <c r="AW26" s="5">
        <f t="shared" si="6"/>
        <v>0</v>
      </c>
      <c r="AX26" s="5">
        <f t="shared" si="6"/>
        <v>0</v>
      </c>
      <c r="AY26" s="5">
        <f t="shared" si="6"/>
        <v>0</v>
      </c>
      <c r="AZ26" s="5">
        <f t="shared" si="6"/>
        <v>0</v>
      </c>
      <c r="BA26" s="5">
        <f t="shared" si="6"/>
        <v>0</v>
      </c>
      <c r="BB26" s="5">
        <f t="shared" si="6"/>
        <v>0</v>
      </c>
      <c r="BC26" s="5">
        <f t="shared" si="8"/>
        <v>138</v>
      </c>
      <c r="BD26" s="34">
        <f t="shared" si="9"/>
        <v>0.27710843373493976</v>
      </c>
    </row>
    <row r="27" spans="1:56" ht="12.75">
      <c r="A27" s="16">
        <v>39203</v>
      </c>
      <c r="B27" s="5">
        <f t="shared" si="7"/>
        <v>0</v>
      </c>
      <c r="C27" s="5">
        <f t="shared" si="6"/>
        <v>0</v>
      </c>
      <c r="D27" s="5">
        <f t="shared" si="6"/>
        <v>0</v>
      </c>
      <c r="E27" s="5">
        <f t="shared" si="6"/>
        <v>0</v>
      </c>
      <c r="F27" s="5">
        <f t="shared" si="6"/>
        <v>0</v>
      </c>
      <c r="G27" s="5">
        <f t="shared" si="6"/>
        <v>0</v>
      </c>
      <c r="H27" s="5">
        <f t="shared" si="6"/>
        <v>0</v>
      </c>
      <c r="I27" s="5">
        <f t="shared" si="6"/>
        <v>0</v>
      </c>
      <c r="J27" s="5">
        <f t="shared" si="6"/>
        <v>0</v>
      </c>
      <c r="K27" s="5">
        <f t="shared" si="6"/>
        <v>0</v>
      </c>
      <c r="L27" s="5">
        <f t="shared" si="6"/>
        <v>0</v>
      </c>
      <c r="M27" s="5">
        <f t="shared" si="6"/>
        <v>0</v>
      </c>
      <c r="N27" s="5">
        <f t="shared" si="6"/>
        <v>0</v>
      </c>
      <c r="O27" s="5">
        <f t="shared" si="6"/>
        <v>0</v>
      </c>
      <c r="P27" s="5">
        <f t="shared" si="6"/>
        <v>0</v>
      </c>
      <c r="Q27" s="5">
        <f t="shared" si="6"/>
        <v>0</v>
      </c>
      <c r="R27" s="5">
        <f t="shared" si="6"/>
        <v>0</v>
      </c>
      <c r="S27" s="5">
        <f t="shared" si="6"/>
        <v>0</v>
      </c>
      <c r="T27" s="5">
        <f t="shared" si="6"/>
        <v>6</v>
      </c>
      <c r="U27" s="5">
        <f t="shared" si="6"/>
        <v>16</v>
      </c>
      <c r="V27" s="5">
        <f t="shared" si="6"/>
        <v>1</v>
      </c>
      <c r="W27" s="5">
        <f t="shared" si="6"/>
        <v>22</v>
      </c>
      <c r="X27" s="5">
        <f t="shared" si="6"/>
        <v>0</v>
      </c>
      <c r="Y27" s="5">
        <f t="shared" si="6"/>
        <v>0</v>
      </c>
      <c r="Z27" s="5">
        <f t="shared" si="6"/>
        <v>0</v>
      </c>
      <c r="AA27" s="5">
        <f t="shared" si="6"/>
        <v>0</v>
      </c>
      <c r="AB27" s="5">
        <f t="shared" si="6"/>
        <v>0</v>
      </c>
      <c r="AC27" s="5">
        <f t="shared" si="6"/>
        <v>0</v>
      </c>
      <c r="AD27" s="5">
        <f t="shared" si="6"/>
        <v>0</v>
      </c>
      <c r="AE27" s="5">
        <f t="shared" si="6"/>
        <v>0</v>
      </c>
      <c r="AF27" s="5">
        <f t="shared" si="6"/>
        <v>0</v>
      </c>
      <c r="AG27" s="5">
        <f t="shared" si="6"/>
        <v>0</v>
      </c>
      <c r="AH27" s="5">
        <f t="shared" si="6"/>
        <v>0</v>
      </c>
      <c r="AI27" s="5">
        <f t="shared" si="6"/>
        <v>0</v>
      </c>
      <c r="AJ27" s="5">
        <f t="shared" si="6"/>
        <v>0</v>
      </c>
      <c r="AK27" s="5">
        <f t="shared" si="6"/>
        <v>0</v>
      </c>
      <c r="AL27" s="5">
        <f t="shared" si="6"/>
        <v>0</v>
      </c>
      <c r="AM27" s="5">
        <f t="shared" si="6"/>
        <v>0</v>
      </c>
      <c r="AN27" s="5">
        <f t="shared" si="6"/>
        <v>0</v>
      </c>
      <c r="AO27" s="5">
        <f t="shared" si="6"/>
        <v>0</v>
      </c>
      <c r="AP27" s="5">
        <f t="shared" si="6"/>
        <v>0</v>
      </c>
      <c r="AQ27" s="5">
        <f t="shared" si="6"/>
        <v>0</v>
      </c>
      <c r="AR27" s="5">
        <f t="shared" si="6"/>
        <v>0</v>
      </c>
      <c r="AS27" s="5">
        <f t="shared" si="6"/>
        <v>0</v>
      </c>
      <c r="AT27" s="5">
        <f t="shared" si="6"/>
        <v>0</v>
      </c>
      <c r="AU27" s="5">
        <f t="shared" si="6"/>
        <v>0</v>
      </c>
      <c r="AV27" s="5">
        <f t="shared" si="6"/>
        <v>0</v>
      </c>
      <c r="AW27" s="5">
        <f t="shared" si="6"/>
        <v>0</v>
      </c>
      <c r="AX27" s="5">
        <f t="shared" si="6"/>
        <v>0</v>
      </c>
      <c r="AY27" s="5">
        <f t="shared" si="6"/>
        <v>0</v>
      </c>
      <c r="AZ27" s="5">
        <f t="shared" si="6"/>
        <v>0</v>
      </c>
      <c r="BA27" s="5">
        <f t="shared" si="6"/>
        <v>0</v>
      </c>
      <c r="BB27" s="5">
        <f t="shared" si="6"/>
        <v>0</v>
      </c>
      <c r="BC27" s="5">
        <f t="shared" si="8"/>
        <v>45</v>
      </c>
      <c r="BD27" s="34">
        <f t="shared" si="9"/>
        <v>0.11421319796954314</v>
      </c>
    </row>
    <row r="28" spans="1:56" ht="12.75">
      <c r="A28" s="16">
        <v>39234</v>
      </c>
      <c r="B28" s="5">
        <f t="shared" si="7"/>
        <v>0</v>
      </c>
      <c r="C28" s="5">
        <f t="shared" si="6"/>
        <v>0</v>
      </c>
      <c r="D28" s="5">
        <f t="shared" si="6"/>
        <v>0</v>
      </c>
      <c r="E28" s="5">
        <f t="shared" si="6"/>
        <v>0</v>
      </c>
      <c r="F28" s="5">
        <f t="shared" si="6"/>
        <v>0</v>
      </c>
      <c r="G28" s="5">
        <f t="shared" si="6"/>
        <v>0</v>
      </c>
      <c r="H28" s="5">
        <f t="shared" si="6"/>
        <v>0</v>
      </c>
      <c r="I28" s="5">
        <f t="shared" si="6"/>
        <v>0</v>
      </c>
      <c r="J28" s="5">
        <f t="shared" si="6"/>
        <v>0</v>
      </c>
      <c r="K28" s="5">
        <f t="shared" si="6"/>
        <v>0</v>
      </c>
      <c r="L28" s="5">
        <f t="shared" si="6"/>
        <v>0</v>
      </c>
      <c r="M28" s="5">
        <f aca="true" t="shared" si="10" ref="M28:BB34">IF(MONTH(M$2)=MONTH($A28),1,0)*M$4</f>
        <v>0</v>
      </c>
      <c r="N28" s="5">
        <f t="shared" si="10"/>
        <v>0</v>
      </c>
      <c r="O28" s="5">
        <f t="shared" si="10"/>
        <v>0</v>
      </c>
      <c r="P28" s="5">
        <f t="shared" si="10"/>
        <v>0</v>
      </c>
      <c r="Q28" s="5">
        <f t="shared" si="10"/>
        <v>0</v>
      </c>
      <c r="R28" s="5">
        <f t="shared" si="10"/>
        <v>0</v>
      </c>
      <c r="S28" s="5">
        <f t="shared" si="10"/>
        <v>0</v>
      </c>
      <c r="T28" s="5">
        <f t="shared" si="10"/>
        <v>0</v>
      </c>
      <c r="U28" s="5">
        <f t="shared" si="10"/>
        <v>0</v>
      </c>
      <c r="V28" s="5">
        <f t="shared" si="10"/>
        <v>0</v>
      </c>
      <c r="W28" s="5">
        <f t="shared" si="10"/>
        <v>0</v>
      </c>
      <c r="X28" s="5">
        <f t="shared" si="10"/>
        <v>25</v>
      </c>
      <c r="Y28" s="5">
        <f t="shared" si="10"/>
        <v>36</v>
      </c>
      <c r="Z28" s="5">
        <f t="shared" si="10"/>
        <v>29</v>
      </c>
      <c r="AA28" s="5">
        <f t="shared" si="10"/>
        <v>26</v>
      </c>
      <c r="AB28" s="5">
        <f t="shared" si="10"/>
        <v>0</v>
      </c>
      <c r="AC28" s="5">
        <f t="shared" si="10"/>
        <v>0</v>
      </c>
      <c r="AD28" s="5">
        <f t="shared" si="10"/>
        <v>0</v>
      </c>
      <c r="AE28" s="5">
        <f t="shared" si="10"/>
        <v>0</v>
      </c>
      <c r="AF28" s="5">
        <f t="shared" si="10"/>
        <v>0</v>
      </c>
      <c r="AG28" s="5">
        <f t="shared" si="10"/>
        <v>0</v>
      </c>
      <c r="AH28" s="5">
        <f t="shared" si="10"/>
        <v>0</v>
      </c>
      <c r="AI28" s="5">
        <f t="shared" si="10"/>
        <v>0</v>
      </c>
      <c r="AJ28" s="5">
        <f t="shared" si="10"/>
        <v>0</v>
      </c>
      <c r="AK28" s="5">
        <f t="shared" si="10"/>
        <v>0</v>
      </c>
      <c r="AL28" s="5">
        <f t="shared" si="10"/>
        <v>0</v>
      </c>
      <c r="AM28" s="5">
        <f t="shared" si="10"/>
        <v>0</v>
      </c>
      <c r="AN28" s="5">
        <f t="shared" si="10"/>
        <v>0</v>
      </c>
      <c r="AO28" s="5">
        <f t="shared" si="10"/>
        <v>0</v>
      </c>
      <c r="AP28" s="5">
        <f t="shared" si="10"/>
        <v>0</v>
      </c>
      <c r="AQ28" s="5">
        <f t="shared" si="10"/>
        <v>0</v>
      </c>
      <c r="AR28" s="5">
        <f t="shared" si="10"/>
        <v>0</v>
      </c>
      <c r="AS28" s="5">
        <f t="shared" si="10"/>
        <v>0</v>
      </c>
      <c r="AT28" s="5">
        <f t="shared" si="10"/>
        <v>0</v>
      </c>
      <c r="AU28" s="5">
        <f t="shared" si="10"/>
        <v>0</v>
      </c>
      <c r="AV28" s="5">
        <f t="shared" si="10"/>
        <v>0</v>
      </c>
      <c r="AW28" s="5">
        <f t="shared" si="10"/>
        <v>0</v>
      </c>
      <c r="AX28" s="5">
        <f t="shared" si="10"/>
        <v>0</v>
      </c>
      <c r="AY28" s="5">
        <f t="shared" si="10"/>
        <v>0</v>
      </c>
      <c r="AZ28" s="5">
        <f t="shared" si="10"/>
        <v>0</v>
      </c>
      <c r="BA28" s="5">
        <f t="shared" si="10"/>
        <v>0</v>
      </c>
      <c r="BB28" s="5">
        <f t="shared" si="10"/>
        <v>0</v>
      </c>
      <c r="BC28" s="5">
        <f t="shared" si="8"/>
        <v>116</v>
      </c>
      <c r="BD28" s="34">
        <f t="shared" si="9"/>
        <v>0.29441624365482233</v>
      </c>
    </row>
    <row r="29" spans="1:56" ht="12.75">
      <c r="A29" s="16">
        <v>39264</v>
      </c>
      <c r="B29" s="5">
        <f t="shared" si="7"/>
        <v>0</v>
      </c>
      <c r="C29" s="5">
        <f t="shared" si="7"/>
        <v>0</v>
      </c>
      <c r="D29" s="5">
        <f t="shared" si="7"/>
        <v>0</v>
      </c>
      <c r="E29" s="5">
        <f t="shared" si="7"/>
        <v>0</v>
      </c>
      <c r="F29" s="5">
        <f t="shared" si="7"/>
        <v>0</v>
      </c>
      <c r="G29" s="5">
        <f t="shared" si="7"/>
        <v>0</v>
      </c>
      <c r="H29" s="5">
        <f t="shared" si="7"/>
        <v>0</v>
      </c>
      <c r="I29" s="5">
        <f t="shared" si="7"/>
        <v>0</v>
      </c>
      <c r="J29" s="5">
        <f t="shared" si="7"/>
        <v>0</v>
      </c>
      <c r="K29" s="5">
        <f t="shared" si="7"/>
        <v>0</v>
      </c>
      <c r="L29" s="5">
        <f t="shared" si="7"/>
        <v>0</v>
      </c>
      <c r="M29" s="5">
        <f t="shared" si="7"/>
        <v>0</v>
      </c>
      <c r="N29" s="5">
        <f t="shared" si="7"/>
        <v>0</v>
      </c>
      <c r="O29" s="5">
        <f t="shared" si="7"/>
        <v>0</v>
      </c>
      <c r="P29" s="5">
        <f t="shared" si="7"/>
        <v>0</v>
      </c>
      <c r="Q29" s="5">
        <f t="shared" si="7"/>
        <v>0</v>
      </c>
      <c r="R29" s="5">
        <f t="shared" si="10"/>
        <v>0</v>
      </c>
      <c r="S29" s="5">
        <f t="shared" si="10"/>
        <v>0</v>
      </c>
      <c r="T29" s="5">
        <f t="shared" si="10"/>
        <v>0</v>
      </c>
      <c r="U29" s="5">
        <f t="shared" si="10"/>
        <v>0</v>
      </c>
      <c r="V29" s="5">
        <f t="shared" si="10"/>
        <v>0</v>
      </c>
      <c r="W29" s="5">
        <f t="shared" si="10"/>
        <v>0</v>
      </c>
      <c r="X29" s="5">
        <f t="shared" si="10"/>
        <v>0</v>
      </c>
      <c r="Y29" s="5">
        <f t="shared" si="10"/>
        <v>0</v>
      </c>
      <c r="Z29" s="5">
        <f t="shared" si="10"/>
        <v>0</v>
      </c>
      <c r="AA29" s="5">
        <f t="shared" si="10"/>
        <v>0</v>
      </c>
      <c r="AB29" s="5">
        <f t="shared" si="10"/>
        <v>12</v>
      </c>
      <c r="AC29" s="5">
        <f t="shared" si="10"/>
        <v>33</v>
      </c>
      <c r="AD29" s="5">
        <f t="shared" si="10"/>
        <v>41</v>
      </c>
      <c r="AE29" s="5">
        <f t="shared" si="10"/>
        <v>47</v>
      </c>
      <c r="AF29" s="5">
        <f t="shared" si="10"/>
        <v>30</v>
      </c>
      <c r="AG29" s="5">
        <f t="shared" si="10"/>
        <v>0</v>
      </c>
      <c r="AH29" s="5">
        <f t="shared" si="10"/>
        <v>0</v>
      </c>
      <c r="AI29" s="5">
        <f t="shared" si="10"/>
        <v>0</v>
      </c>
      <c r="AJ29" s="5">
        <f t="shared" si="10"/>
        <v>0</v>
      </c>
      <c r="AK29" s="5">
        <f t="shared" si="10"/>
        <v>0</v>
      </c>
      <c r="AL29" s="5">
        <f t="shared" si="10"/>
        <v>0</v>
      </c>
      <c r="AM29" s="5">
        <f t="shared" si="10"/>
        <v>0</v>
      </c>
      <c r="AN29" s="5">
        <f t="shared" si="10"/>
        <v>0</v>
      </c>
      <c r="AO29" s="5">
        <f t="shared" si="10"/>
        <v>0</v>
      </c>
      <c r="AP29" s="5">
        <f t="shared" si="10"/>
        <v>0</v>
      </c>
      <c r="AQ29" s="5">
        <f t="shared" si="10"/>
        <v>0</v>
      </c>
      <c r="AR29" s="5">
        <f t="shared" si="10"/>
        <v>0</v>
      </c>
      <c r="AS29" s="5">
        <f t="shared" si="10"/>
        <v>0</v>
      </c>
      <c r="AT29" s="5">
        <f t="shared" si="10"/>
        <v>0</v>
      </c>
      <c r="AU29" s="5">
        <f t="shared" si="10"/>
        <v>0</v>
      </c>
      <c r="AV29" s="5">
        <f t="shared" si="10"/>
        <v>0</v>
      </c>
      <c r="AW29" s="5">
        <f t="shared" si="10"/>
        <v>0</v>
      </c>
      <c r="AX29" s="5">
        <f t="shared" si="10"/>
        <v>0</v>
      </c>
      <c r="AY29" s="5">
        <f t="shared" si="10"/>
        <v>0</v>
      </c>
      <c r="AZ29" s="5">
        <f t="shared" si="10"/>
        <v>0</v>
      </c>
      <c r="BA29" s="5">
        <f t="shared" si="10"/>
        <v>0</v>
      </c>
      <c r="BB29" s="5">
        <f t="shared" si="10"/>
        <v>0</v>
      </c>
      <c r="BC29" s="5">
        <f t="shared" si="8"/>
        <v>163</v>
      </c>
      <c r="BD29" s="34">
        <f t="shared" si="9"/>
        <v>0.32665330661322645</v>
      </c>
    </row>
    <row r="30" spans="1:56" ht="12.75">
      <c r="A30" s="16">
        <v>39295</v>
      </c>
      <c r="B30" s="5">
        <f t="shared" si="7"/>
        <v>0</v>
      </c>
      <c r="C30" s="5">
        <f t="shared" si="7"/>
        <v>0</v>
      </c>
      <c r="D30" s="5">
        <f t="shared" si="7"/>
        <v>0</v>
      </c>
      <c r="E30" s="5">
        <f t="shared" si="7"/>
        <v>0</v>
      </c>
      <c r="F30" s="5">
        <f t="shared" si="7"/>
        <v>0</v>
      </c>
      <c r="G30" s="5">
        <f t="shared" si="7"/>
        <v>0</v>
      </c>
      <c r="H30" s="5">
        <f t="shared" si="7"/>
        <v>0</v>
      </c>
      <c r="I30" s="5">
        <f t="shared" si="7"/>
        <v>0</v>
      </c>
      <c r="J30" s="5">
        <f>IF(MONTH(J$2)=MONTH($A30),1,0)*J$4</f>
        <v>0</v>
      </c>
      <c r="K30" s="5">
        <f t="shared" si="7"/>
        <v>0</v>
      </c>
      <c r="L30" s="5">
        <f t="shared" si="7"/>
        <v>0</v>
      </c>
      <c r="M30" s="5">
        <f t="shared" si="7"/>
        <v>0</v>
      </c>
      <c r="N30" s="5">
        <f t="shared" si="7"/>
        <v>0</v>
      </c>
      <c r="O30" s="5">
        <f t="shared" si="7"/>
        <v>0</v>
      </c>
      <c r="P30" s="5">
        <f t="shared" si="7"/>
        <v>0</v>
      </c>
      <c r="Q30" s="5">
        <f t="shared" si="7"/>
        <v>0</v>
      </c>
      <c r="R30" s="5">
        <f t="shared" si="10"/>
        <v>0</v>
      </c>
      <c r="S30" s="5">
        <f t="shared" si="10"/>
        <v>0</v>
      </c>
      <c r="T30" s="5">
        <f t="shared" si="10"/>
        <v>0</v>
      </c>
      <c r="U30" s="5">
        <f t="shared" si="10"/>
        <v>0</v>
      </c>
      <c r="V30" s="5">
        <f t="shared" si="10"/>
        <v>0</v>
      </c>
      <c r="W30" s="5">
        <f t="shared" si="10"/>
        <v>0</v>
      </c>
      <c r="X30" s="5">
        <f t="shared" si="10"/>
        <v>0</v>
      </c>
      <c r="Y30" s="5">
        <f t="shared" si="10"/>
        <v>0</v>
      </c>
      <c r="Z30" s="5">
        <f t="shared" si="10"/>
        <v>0</v>
      </c>
      <c r="AA30" s="5">
        <f t="shared" si="10"/>
        <v>0</v>
      </c>
      <c r="AB30" s="5">
        <f t="shared" si="10"/>
        <v>0</v>
      </c>
      <c r="AC30" s="5">
        <f t="shared" si="10"/>
        <v>0</v>
      </c>
      <c r="AD30" s="5">
        <f t="shared" si="10"/>
        <v>0</v>
      </c>
      <c r="AE30" s="5">
        <f t="shared" si="10"/>
        <v>0</v>
      </c>
      <c r="AF30" s="5">
        <f t="shared" si="10"/>
        <v>0</v>
      </c>
      <c r="AG30" s="5">
        <f t="shared" si="10"/>
        <v>32</v>
      </c>
      <c r="AH30" s="5">
        <f t="shared" si="10"/>
        <v>20</v>
      </c>
      <c r="AI30" s="5">
        <f t="shared" si="10"/>
        <v>27</v>
      </c>
      <c r="AJ30" s="5">
        <f t="shared" si="10"/>
        <v>1</v>
      </c>
      <c r="AK30" s="5">
        <f t="shared" si="10"/>
        <v>0</v>
      </c>
      <c r="AL30" s="5">
        <f t="shared" si="10"/>
        <v>0</v>
      </c>
      <c r="AM30" s="5">
        <f t="shared" si="10"/>
        <v>0</v>
      </c>
      <c r="AN30" s="5">
        <f t="shared" si="10"/>
        <v>0</v>
      </c>
      <c r="AO30" s="5">
        <f t="shared" si="10"/>
        <v>0</v>
      </c>
      <c r="AP30" s="5">
        <f t="shared" si="10"/>
        <v>0</v>
      </c>
      <c r="AQ30" s="5">
        <f t="shared" si="10"/>
        <v>0</v>
      </c>
      <c r="AR30" s="5">
        <f t="shared" si="10"/>
        <v>0</v>
      </c>
      <c r="AS30" s="5">
        <f t="shared" si="10"/>
        <v>0</v>
      </c>
      <c r="AT30" s="5">
        <f t="shared" si="10"/>
        <v>0</v>
      </c>
      <c r="AU30" s="5">
        <f t="shared" si="10"/>
        <v>0</v>
      </c>
      <c r="AV30" s="5">
        <f t="shared" si="10"/>
        <v>0</v>
      </c>
      <c r="AW30" s="5">
        <f t="shared" si="10"/>
        <v>0</v>
      </c>
      <c r="AX30" s="5">
        <f t="shared" si="10"/>
        <v>0</v>
      </c>
      <c r="AY30" s="5">
        <f t="shared" si="10"/>
        <v>0</v>
      </c>
      <c r="AZ30" s="5">
        <f t="shared" si="10"/>
        <v>0</v>
      </c>
      <c r="BA30" s="5">
        <f t="shared" si="10"/>
        <v>0</v>
      </c>
      <c r="BB30" s="5">
        <f t="shared" si="10"/>
        <v>0</v>
      </c>
      <c r="BC30" s="5">
        <f t="shared" si="8"/>
        <v>80</v>
      </c>
      <c r="BD30" s="34">
        <f t="shared" si="9"/>
        <v>0.20202020202020202</v>
      </c>
    </row>
    <row r="31" spans="1:56" ht="12.75">
      <c r="A31" s="16">
        <v>39326</v>
      </c>
      <c r="B31" s="5">
        <f t="shared" si="7"/>
        <v>0</v>
      </c>
      <c r="C31" s="5">
        <f t="shared" si="7"/>
        <v>0</v>
      </c>
      <c r="D31" s="5">
        <f t="shared" si="7"/>
        <v>0</v>
      </c>
      <c r="E31" s="5">
        <f t="shared" si="7"/>
        <v>0</v>
      </c>
      <c r="F31" s="5">
        <f t="shared" si="7"/>
        <v>0</v>
      </c>
      <c r="G31" s="5">
        <f t="shared" si="7"/>
        <v>0</v>
      </c>
      <c r="H31" s="5">
        <f t="shared" si="7"/>
        <v>0</v>
      </c>
      <c r="I31" s="5">
        <f t="shared" si="7"/>
        <v>0</v>
      </c>
      <c r="J31" s="5">
        <f t="shared" si="7"/>
        <v>0</v>
      </c>
      <c r="K31" s="5">
        <f t="shared" si="7"/>
        <v>0</v>
      </c>
      <c r="L31" s="5">
        <f t="shared" si="7"/>
        <v>0</v>
      </c>
      <c r="M31" s="5">
        <f t="shared" si="7"/>
        <v>0</v>
      </c>
      <c r="N31" s="5">
        <f t="shared" si="7"/>
        <v>0</v>
      </c>
      <c r="O31" s="5">
        <f t="shared" si="7"/>
        <v>0</v>
      </c>
      <c r="P31" s="5">
        <f t="shared" si="7"/>
        <v>0</v>
      </c>
      <c r="Q31" s="5">
        <f t="shared" si="7"/>
        <v>0</v>
      </c>
      <c r="R31" s="5">
        <f t="shared" si="10"/>
        <v>0</v>
      </c>
      <c r="S31" s="5">
        <f t="shared" si="10"/>
        <v>0</v>
      </c>
      <c r="T31" s="5">
        <f t="shared" si="10"/>
        <v>0</v>
      </c>
      <c r="U31" s="5">
        <f t="shared" si="10"/>
        <v>0</v>
      </c>
      <c r="V31" s="5">
        <f t="shared" si="10"/>
        <v>0</v>
      </c>
      <c r="W31" s="5">
        <f t="shared" si="10"/>
        <v>0</v>
      </c>
      <c r="X31" s="5">
        <f t="shared" si="10"/>
        <v>0</v>
      </c>
      <c r="Y31" s="5">
        <f t="shared" si="10"/>
        <v>0</v>
      </c>
      <c r="Z31" s="5">
        <f t="shared" si="10"/>
        <v>0</v>
      </c>
      <c r="AA31" s="5">
        <f t="shared" si="10"/>
        <v>0</v>
      </c>
      <c r="AB31" s="5">
        <f t="shared" si="10"/>
        <v>0</v>
      </c>
      <c r="AC31" s="5">
        <f t="shared" si="10"/>
        <v>0</v>
      </c>
      <c r="AD31" s="5">
        <f t="shared" si="10"/>
        <v>0</v>
      </c>
      <c r="AE31" s="5">
        <f t="shared" si="10"/>
        <v>0</v>
      </c>
      <c r="AF31" s="5">
        <f t="shared" si="10"/>
        <v>0</v>
      </c>
      <c r="AG31" s="5">
        <f t="shared" si="10"/>
        <v>0</v>
      </c>
      <c r="AH31" s="5">
        <f t="shared" si="10"/>
        <v>0</v>
      </c>
      <c r="AI31" s="5">
        <f t="shared" si="10"/>
        <v>0</v>
      </c>
      <c r="AJ31" s="5">
        <f t="shared" si="10"/>
        <v>0</v>
      </c>
      <c r="AK31" s="5">
        <f t="shared" si="10"/>
        <v>27</v>
      </c>
      <c r="AL31" s="5">
        <f t="shared" si="10"/>
        <v>32</v>
      </c>
      <c r="AM31" s="5">
        <f t="shared" si="10"/>
        <v>4</v>
      </c>
      <c r="AN31" s="5">
        <f t="shared" si="10"/>
        <v>25</v>
      </c>
      <c r="AO31" s="5">
        <f t="shared" si="10"/>
        <v>34</v>
      </c>
      <c r="AP31" s="5">
        <f t="shared" si="10"/>
        <v>0</v>
      </c>
      <c r="AQ31" s="5">
        <f t="shared" si="10"/>
        <v>0</v>
      </c>
      <c r="AR31" s="5">
        <f t="shared" si="10"/>
        <v>0</v>
      </c>
      <c r="AS31" s="5">
        <f t="shared" si="10"/>
        <v>0</v>
      </c>
      <c r="AT31" s="5">
        <f t="shared" si="10"/>
        <v>0</v>
      </c>
      <c r="AU31" s="5">
        <f t="shared" si="10"/>
        <v>0</v>
      </c>
      <c r="AV31" s="5">
        <f t="shared" si="10"/>
        <v>0</v>
      </c>
      <c r="AW31" s="5">
        <f t="shared" si="10"/>
        <v>0</v>
      </c>
      <c r="AX31" s="5">
        <f t="shared" si="10"/>
        <v>0</v>
      </c>
      <c r="AY31" s="5">
        <f t="shared" si="10"/>
        <v>0</v>
      </c>
      <c r="AZ31" s="5">
        <f t="shared" si="10"/>
        <v>0</v>
      </c>
      <c r="BA31" s="5">
        <f t="shared" si="10"/>
        <v>0</v>
      </c>
      <c r="BB31" s="5">
        <f t="shared" si="10"/>
        <v>0</v>
      </c>
      <c r="BC31" s="5">
        <f t="shared" si="8"/>
        <v>122</v>
      </c>
      <c r="BD31" s="34">
        <f t="shared" si="9"/>
        <v>0.24015748031496062</v>
      </c>
    </row>
    <row r="32" spans="1:56" ht="12.75">
      <c r="A32" s="16">
        <v>39356</v>
      </c>
      <c r="B32" s="5">
        <f t="shared" si="7"/>
        <v>0</v>
      </c>
      <c r="C32" s="5">
        <f t="shared" si="7"/>
        <v>0</v>
      </c>
      <c r="D32" s="5">
        <f t="shared" si="7"/>
        <v>0</v>
      </c>
      <c r="E32" s="5">
        <f t="shared" si="7"/>
        <v>0</v>
      </c>
      <c r="F32" s="5">
        <f t="shared" si="7"/>
        <v>0</v>
      </c>
      <c r="G32" s="5">
        <f t="shared" si="7"/>
        <v>0</v>
      </c>
      <c r="H32" s="5">
        <f t="shared" si="7"/>
        <v>0</v>
      </c>
      <c r="I32" s="5">
        <f t="shared" si="7"/>
        <v>0</v>
      </c>
      <c r="J32" s="5">
        <f t="shared" si="7"/>
        <v>0</v>
      </c>
      <c r="K32" s="5">
        <f t="shared" si="7"/>
        <v>0</v>
      </c>
      <c r="L32" s="5">
        <f t="shared" si="7"/>
        <v>0</v>
      </c>
      <c r="M32" s="5">
        <f t="shared" si="7"/>
        <v>0</v>
      </c>
      <c r="N32" s="5">
        <f t="shared" si="7"/>
        <v>0</v>
      </c>
      <c r="O32" s="5">
        <f t="shared" si="7"/>
        <v>0</v>
      </c>
      <c r="P32" s="5">
        <f t="shared" si="7"/>
        <v>0</v>
      </c>
      <c r="Q32" s="5">
        <f t="shared" si="7"/>
        <v>0</v>
      </c>
      <c r="R32" s="5">
        <f t="shared" si="10"/>
        <v>0</v>
      </c>
      <c r="S32" s="5">
        <f t="shared" si="10"/>
        <v>0</v>
      </c>
      <c r="T32" s="5">
        <f t="shared" si="10"/>
        <v>0</v>
      </c>
      <c r="U32" s="5">
        <f t="shared" si="10"/>
        <v>0</v>
      </c>
      <c r="V32" s="5">
        <f t="shared" si="10"/>
        <v>0</v>
      </c>
      <c r="W32" s="5">
        <f t="shared" si="10"/>
        <v>0</v>
      </c>
      <c r="X32" s="5">
        <f t="shared" si="10"/>
        <v>0</v>
      </c>
      <c r="Y32" s="5">
        <f t="shared" si="10"/>
        <v>0</v>
      </c>
      <c r="Z32" s="5">
        <f t="shared" si="10"/>
        <v>0</v>
      </c>
      <c r="AA32" s="5">
        <f t="shared" si="10"/>
        <v>0</v>
      </c>
      <c r="AB32" s="5">
        <f t="shared" si="10"/>
        <v>0</v>
      </c>
      <c r="AC32" s="5">
        <f t="shared" si="10"/>
        <v>0</v>
      </c>
      <c r="AD32" s="5">
        <f t="shared" si="10"/>
        <v>0</v>
      </c>
      <c r="AE32" s="5">
        <f t="shared" si="10"/>
        <v>0</v>
      </c>
      <c r="AF32" s="5">
        <f t="shared" si="10"/>
        <v>0</v>
      </c>
      <c r="AG32" s="5">
        <f t="shared" si="10"/>
        <v>0</v>
      </c>
      <c r="AH32" s="5">
        <f t="shared" si="10"/>
        <v>0</v>
      </c>
      <c r="AI32" s="5">
        <f t="shared" si="10"/>
        <v>0</v>
      </c>
      <c r="AJ32" s="5">
        <f t="shared" si="10"/>
        <v>0</v>
      </c>
      <c r="AK32" s="5">
        <f t="shared" si="10"/>
        <v>0</v>
      </c>
      <c r="AL32" s="5">
        <f t="shared" si="10"/>
        <v>0</v>
      </c>
      <c r="AM32" s="5">
        <f t="shared" si="10"/>
        <v>0</v>
      </c>
      <c r="AN32" s="5">
        <f t="shared" si="10"/>
        <v>0</v>
      </c>
      <c r="AO32" s="5">
        <f t="shared" si="10"/>
        <v>0</v>
      </c>
      <c r="AP32" s="5">
        <f t="shared" si="10"/>
        <v>43</v>
      </c>
      <c r="AQ32" s="5">
        <f t="shared" si="10"/>
        <v>48</v>
      </c>
      <c r="AR32" s="5">
        <f t="shared" si="10"/>
        <v>26</v>
      </c>
      <c r="AS32" s="5">
        <f t="shared" si="10"/>
        <v>20</v>
      </c>
      <c r="AT32" s="5">
        <f t="shared" si="10"/>
        <v>0</v>
      </c>
      <c r="AU32" s="5">
        <f t="shared" si="10"/>
        <v>0</v>
      </c>
      <c r="AV32" s="5">
        <f t="shared" si="10"/>
        <v>0</v>
      </c>
      <c r="AW32" s="5">
        <f t="shared" si="10"/>
        <v>0</v>
      </c>
      <c r="AX32" s="5">
        <f t="shared" si="10"/>
        <v>0</v>
      </c>
      <c r="AY32" s="5">
        <f t="shared" si="10"/>
        <v>0</v>
      </c>
      <c r="AZ32" s="5">
        <f t="shared" si="10"/>
        <v>0</v>
      </c>
      <c r="BA32" s="5">
        <f t="shared" si="10"/>
        <v>0</v>
      </c>
      <c r="BB32" s="5">
        <f t="shared" si="10"/>
        <v>0</v>
      </c>
      <c r="BC32" s="5">
        <f t="shared" si="8"/>
        <v>137</v>
      </c>
      <c r="BD32" s="34">
        <f t="shared" si="9"/>
        <v>0.3399503722084367</v>
      </c>
    </row>
    <row r="33" spans="1:56" ht="12.75">
      <c r="A33" s="16">
        <v>39387</v>
      </c>
      <c r="B33" s="5">
        <f t="shared" si="7"/>
        <v>0</v>
      </c>
      <c r="C33" s="5">
        <f t="shared" si="7"/>
        <v>0</v>
      </c>
      <c r="D33" s="5">
        <f t="shared" si="7"/>
        <v>0</v>
      </c>
      <c r="E33" s="5">
        <f t="shared" si="7"/>
        <v>0</v>
      </c>
      <c r="F33" s="5">
        <f t="shared" si="7"/>
        <v>0</v>
      </c>
      <c r="G33" s="5">
        <f t="shared" si="7"/>
        <v>0</v>
      </c>
      <c r="H33" s="5">
        <f t="shared" si="7"/>
        <v>0</v>
      </c>
      <c r="I33" s="5">
        <f t="shared" si="7"/>
        <v>0</v>
      </c>
      <c r="J33" s="5">
        <f t="shared" si="7"/>
        <v>0</v>
      </c>
      <c r="K33" s="5">
        <f t="shared" si="7"/>
        <v>0</v>
      </c>
      <c r="L33" s="5">
        <f t="shared" si="7"/>
        <v>0</v>
      </c>
      <c r="M33" s="5">
        <f t="shared" si="7"/>
        <v>0</v>
      </c>
      <c r="N33" s="5">
        <f t="shared" si="7"/>
        <v>0</v>
      </c>
      <c r="O33" s="5">
        <f t="shared" si="7"/>
        <v>0</v>
      </c>
      <c r="P33" s="5">
        <f t="shared" si="7"/>
        <v>0</v>
      </c>
      <c r="Q33" s="5">
        <f t="shared" si="7"/>
        <v>0</v>
      </c>
      <c r="R33" s="5">
        <f t="shared" si="10"/>
        <v>0</v>
      </c>
      <c r="S33" s="5">
        <f t="shared" si="10"/>
        <v>0</v>
      </c>
      <c r="T33" s="5">
        <f t="shared" si="10"/>
        <v>0</v>
      </c>
      <c r="U33" s="5">
        <f t="shared" si="10"/>
        <v>0</v>
      </c>
      <c r="V33" s="5">
        <f t="shared" si="10"/>
        <v>0</v>
      </c>
      <c r="W33" s="5">
        <f t="shared" si="10"/>
        <v>0</v>
      </c>
      <c r="X33" s="5">
        <f t="shared" si="10"/>
        <v>0</v>
      </c>
      <c r="Y33" s="5">
        <f t="shared" si="10"/>
        <v>0</v>
      </c>
      <c r="Z33" s="5">
        <f t="shared" si="10"/>
        <v>0</v>
      </c>
      <c r="AA33" s="5">
        <f t="shared" si="10"/>
        <v>0</v>
      </c>
      <c r="AB33" s="5">
        <f t="shared" si="10"/>
        <v>0</v>
      </c>
      <c r="AC33" s="5">
        <f t="shared" si="10"/>
        <v>0</v>
      </c>
      <c r="AD33" s="5">
        <f t="shared" si="10"/>
        <v>0</v>
      </c>
      <c r="AE33" s="5">
        <f t="shared" si="10"/>
        <v>0</v>
      </c>
      <c r="AF33" s="5">
        <f t="shared" si="10"/>
        <v>0</v>
      </c>
      <c r="AG33" s="5">
        <f t="shared" si="10"/>
        <v>0</v>
      </c>
      <c r="AH33" s="5">
        <f t="shared" si="10"/>
        <v>0</v>
      </c>
      <c r="AI33" s="5">
        <f t="shared" si="10"/>
        <v>0</v>
      </c>
      <c r="AJ33" s="5">
        <f t="shared" si="10"/>
        <v>0</v>
      </c>
      <c r="AK33" s="5">
        <f t="shared" si="10"/>
        <v>0</v>
      </c>
      <c r="AL33" s="5">
        <f t="shared" si="10"/>
        <v>0</v>
      </c>
      <c r="AM33" s="5">
        <f t="shared" si="10"/>
        <v>0</v>
      </c>
      <c r="AN33" s="5">
        <f t="shared" si="10"/>
        <v>0</v>
      </c>
      <c r="AO33" s="5">
        <f t="shared" si="10"/>
        <v>0</v>
      </c>
      <c r="AP33" s="5">
        <f t="shared" si="10"/>
        <v>0</v>
      </c>
      <c r="AQ33" s="5">
        <f t="shared" si="10"/>
        <v>0</v>
      </c>
      <c r="AR33" s="5">
        <f t="shared" si="10"/>
        <v>0</v>
      </c>
      <c r="AS33" s="5">
        <f t="shared" si="10"/>
        <v>0</v>
      </c>
      <c r="AT33" s="5">
        <f t="shared" si="10"/>
        <v>45</v>
      </c>
      <c r="AU33" s="5">
        <f t="shared" si="10"/>
        <v>8</v>
      </c>
      <c r="AV33" s="5">
        <f t="shared" si="10"/>
        <v>31</v>
      </c>
      <c r="AW33" s="5">
        <f t="shared" si="10"/>
        <v>26</v>
      </c>
      <c r="AX33" s="5">
        <f t="shared" si="10"/>
        <v>0</v>
      </c>
      <c r="AY33" s="5">
        <f t="shared" si="10"/>
        <v>0</v>
      </c>
      <c r="AZ33" s="5">
        <f t="shared" si="10"/>
        <v>0</v>
      </c>
      <c r="BA33" s="5">
        <f t="shared" si="10"/>
        <v>0</v>
      </c>
      <c r="BB33" s="5">
        <f t="shared" si="10"/>
        <v>0</v>
      </c>
      <c r="BC33" s="5">
        <f t="shared" si="8"/>
        <v>110</v>
      </c>
      <c r="BD33" s="34">
        <f t="shared" si="9"/>
        <v>0.275</v>
      </c>
    </row>
    <row r="34" spans="1:56" ht="12.75">
      <c r="A34" s="16">
        <v>39417</v>
      </c>
      <c r="B34" s="5">
        <f t="shared" si="7"/>
        <v>0</v>
      </c>
      <c r="C34" s="5">
        <f t="shared" si="7"/>
        <v>0</v>
      </c>
      <c r="D34" s="5">
        <f t="shared" si="7"/>
        <v>0</v>
      </c>
      <c r="E34" s="5">
        <f t="shared" si="7"/>
        <v>0</v>
      </c>
      <c r="F34" s="5">
        <f t="shared" si="7"/>
        <v>0</v>
      </c>
      <c r="G34" s="5">
        <f t="shared" si="7"/>
        <v>0</v>
      </c>
      <c r="H34" s="5">
        <f t="shared" si="7"/>
        <v>0</v>
      </c>
      <c r="I34" s="5">
        <f t="shared" si="7"/>
        <v>0</v>
      </c>
      <c r="J34" s="5">
        <f t="shared" si="7"/>
        <v>0</v>
      </c>
      <c r="K34" s="5">
        <f t="shared" si="7"/>
        <v>0</v>
      </c>
      <c r="L34" s="5">
        <f t="shared" si="7"/>
        <v>0</v>
      </c>
      <c r="M34" s="5">
        <f t="shared" si="7"/>
        <v>0</v>
      </c>
      <c r="N34" s="5">
        <f t="shared" si="7"/>
        <v>0</v>
      </c>
      <c r="O34" s="5">
        <f t="shared" si="7"/>
        <v>0</v>
      </c>
      <c r="P34" s="5">
        <f t="shared" si="7"/>
        <v>0</v>
      </c>
      <c r="Q34" s="5">
        <f t="shared" si="7"/>
        <v>0</v>
      </c>
      <c r="R34" s="5">
        <f t="shared" si="10"/>
        <v>0</v>
      </c>
      <c r="S34" s="5">
        <f t="shared" si="10"/>
        <v>0</v>
      </c>
      <c r="T34" s="5">
        <f t="shared" si="10"/>
        <v>0</v>
      </c>
      <c r="U34" s="5">
        <f t="shared" si="10"/>
        <v>0</v>
      </c>
      <c r="V34" s="5">
        <f t="shared" si="10"/>
        <v>0</v>
      </c>
      <c r="W34" s="5">
        <f t="shared" si="10"/>
        <v>0</v>
      </c>
      <c r="X34" s="5">
        <f t="shared" si="10"/>
        <v>0</v>
      </c>
      <c r="Y34" s="5">
        <f t="shared" si="10"/>
        <v>0</v>
      </c>
      <c r="Z34" s="5">
        <f t="shared" si="10"/>
        <v>0</v>
      </c>
      <c r="AA34" s="5">
        <f t="shared" si="10"/>
        <v>0</v>
      </c>
      <c r="AB34" s="5">
        <f t="shared" si="10"/>
        <v>0</v>
      </c>
      <c r="AC34" s="5">
        <f t="shared" si="10"/>
        <v>0</v>
      </c>
      <c r="AD34" s="5">
        <f t="shared" si="10"/>
        <v>0</v>
      </c>
      <c r="AE34" s="5">
        <f t="shared" si="10"/>
        <v>0</v>
      </c>
      <c r="AF34" s="5">
        <f t="shared" si="10"/>
        <v>0</v>
      </c>
      <c r="AG34" s="5">
        <f t="shared" si="10"/>
        <v>0</v>
      </c>
      <c r="AH34" s="5">
        <f t="shared" si="10"/>
        <v>0</v>
      </c>
      <c r="AI34" s="5">
        <f t="shared" si="10"/>
        <v>0</v>
      </c>
      <c r="AJ34" s="5">
        <f t="shared" si="10"/>
        <v>0</v>
      </c>
      <c r="AK34" s="5">
        <f t="shared" si="10"/>
        <v>0</v>
      </c>
      <c r="AL34" s="5">
        <f t="shared" si="10"/>
        <v>0</v>
      </c>
      <c r="AM34" s="5">
        <f t="shared" si="10"/>
        <v>0</v>
      </c>
      <c r="AN34" s="5">
        <f t="shared" si="10"/>
        <v>0</v>
      </c>
      <c r="AO34" s="5">
        <f t="shared" si="10"/>
        <v>0</v>
      </c>
      <c r="AP34" s="5">
        <f t="shared" si="10"/>
        <v>0</v>
      </c>
      <c r="AQ34" s="5">
        <f t="shared" si="10"/>
        <v>0</v>
      </c>
      <c r="AR34" s="5">
        <f t="shared" si="10"/>
        <v>0</v>
      </c>
      <c r="AS34" s="5">
        <f t="shared" si="10"/>
        <v>0</v>
      </c>
      <c r="AT34" s="5">
        <f aca="true" t="shared" si="11" ref="AT34:BB34">IF(MONTH(AT$2)=MONTH($A34),1,0)*AT$4</f>
        <v>0</v>
      </c>
      <c r="AU34" s="5">
        <f t="shared" si="11"/>
        <v>0</v>
      </c>
      <c r="AV34" s="5">
        <f t="shared" si="11"/>
        <v>0</v>
      </c>
      <c r="AW34" s="5">
        <f t="shared" si="11"/>
        <v>0</v>
      </c>
      <c r="AX34" s="5">
        <f t="shared" si="11"/>
        <v>23</v>
      </c>
      <c r="AY34" s="5">
        <f t="shared" si="11"/>
        <v>20</v>
      </c>
      <c r="AZ34" s="5">
        <f t="shared" si="11"/>
        <v>35</v>
      </c>
      <c r="BA34" s="5">
        <f t="shared" si="11"/>
        <v>13</v>
      </c>
      <c r="BB34" s="5">
        <f t="shared" si="11"/>
        <v>35</v>
      </c>
      <c r="BC34" s="5">
        <f t="shared" si="8"/>
        <v>126</v>
      </c>
      <c r="BD34" s="34">
        <f t="shared" si="9"/>
        <v>0.25149700598802394</v>
      </c>
    </row>
    <row r="35" ht="12.75">
      <c r="BD35" s="34"/>
    </row>
    <row r="36" spans="1:56" ht="12.75">
      <c r="A36" s="1" t="s">
        <v>34</v>
      </c>
      <c r="BD36" s="34"/>
    </row>
    <row r="37" spans="1:56" ht="12.75">
      <c r="A37" s="16">
        <v>39083</v>
      </c>
      <c r="B37" s="5">
        <f>IF(MONTH(B$2)=MONTH($A37),1,0)*B$3</f>
        <v>100</v>
      </c>
      <c r="C37" s="5">
        <f aca="true" t="shared" si="12" ref="C37:BB42">IF(MONTH(C$2)=MONTH($A37),1,0)*C$3</f>
        <v>100</v>
      </c>
      <c r="D37" s="5">
        <f t="shared" si="12"/>
        <v>103</v>
      </c>
      <c r="E37" s="5">
        <f t="shared" si="12"/>
        <v>99</v>
      </c>
      <c r="F37" s="5">
        <f t="shared" si="12"/>
        <v>100</v>
      </c>
      <c r="G37" s="5">
        <f t="shared" si="12"/>
        <v>0</v>
      </c>
      <c r="H37" s="5">
        <f t="shared" si="12"/>
        <v>0</v>
      </c>
      <c r="I37" s="5">
        <f t="shared" si="12"/>
        <v>0</v>
      </c>
      <c r="J37" s="5">
        <f t="shared" si="12"/>
        <v>0</v>
      </c>
      <c r="K37" s="5">
        <f t="shared" si="12"/>
        <v>0</v>
      </c>
      <c r="L37" s="5">
        <f t="shared" si="12"/>
        <v>0</v>
      </c>
      <c r="M37" s="5">
        <f t="shared" si="12"/>
        <v>0</v>
      </c>
      <c r="N37" s="5">
        <f t="shared" si="12"/>
        <v>0</v>
      </c>
      <c r="O37" s="5">
        <f t="shared" si="12"/>
        <v>0</v>
      </c>
      <c r="P37" s="5">
        <f t="shared" si="12"/>
        <v>0</v>
      </c>
      <c r="Q37" s="5">
        <f t="shared" si="12"/>
        <v>0</v>
      </c>
      <c r="R37" s="5">
        <f t="shared" si="12"/>
        <v>0</v>
      </c>
      <c r="S37" s="5">
        <f t="shared" si="12"/>
        <v>0</v>
      </c>
      <c r="T37" s="5">
        <f t="shared" si="12"/>
        <v>0</v>
      </c>
      <c r="U37" s="5">
        <f t="shared" si="12"/>
        <v>0</v>
      </c>
      <c r="V37" s="5">
        <f t="shared" si="12"/>
        <v>0</v>
      </c>
      <c r="W37" s="5">
        <f t="shared" si="12"/>
        <v>0</v>
      </c>
      <c r="X37" s="5">
        <f t="shared" si="12"/>
        <v>0</v>
      </c>
      <c r="Y37" s="5">
        <f t="shared" si="12"/>
        <v>0</v>
      </c>
      <c r="Z37" s="5">
        <f t="shared" si="12"/>
        <v>0</v>
      </c>
      <c r="AA37" s="5">
        <f t="shared" si="12"/>
        <v>0</v>
      </c>
      <c r="AB37" s="5">
        <f t="shared" si="12"/>
        <v>0</v>
      </c>
      <c r="AC37" s="5">
        <f t="shared" si="12"/>
        <v>0</v>
      </c>
      <c r="AD37" s="5">
        <f t="shared" si="12"/>
        <v>0</v>
      </c>
      <c r="AE37" s="5">
        <f t="shared" si="12"/>
        <v>0</v>
      </c>
      <c r="AF37" s="5">
        <f t="shared" si="12"/>
        <v>0</v>
      </c>
      <c r="AG37" s="5">
        <f t="shared" si="12"/>
        <v>0</v>
      </c>
      <c r="AH37" s="5">
        <f t="shared" si="12"/>
        <v>0</v>
      </c>
      <c r="AI37" s="5">
        <f t="shared" si="12"/>
        <v>0</v>
      </c>
      <c r="AJ37" s="5">
        <f t="shared" si="12"/>
        <v>0</v>
      </c>
      <c r="AK37" s="5">
        <f t="shared" si="12"/>
        <v>0</v>
      </c>
      <c r="AL37" s="5">
        <f t="shared" si="12"/>
        <v>0</v>
      </c>
      <c r="AM37" s="5">
        <f t="shared" si="12"/>
        <v>0</v>
      </c>
      <c r="AN37" s="5">
        <f t="shared" si="12"/>
        <v>0</v>
      </c>
      <c r="AO37" s="5">
        <f t="shared" si="12"/>
        <v>0</v>
      </c>
      <c r="AP37" s="5">
        <f t="shared" si="12"/>
        <v>0</v>
      </c>
      <c r="AQ37" s="5">
        <f t="shared" si="12"/>
        <v>0</v>
      </c>
      <c r="AR37" s="5">
        <f t="shared" si="12"/>
        <v>0</v>
      </c>
      <c r="AS37" s="5">
        <f t="shared" si="12"/>
        <v>0</v>
      </c>
      <c r="AT37" s="5">
        <f t="shared" si="12"/>
        <v>0</v>
      </c>
      <c r="AU37" s="5">
        <f t="shared" si="12"/>
        <v>0</v>
      </c>
      <c r="AV37" s="5">
        <f t="shared" si="12"/>
        <v>0</v>
      </c>
      <c r="AW37" s="5">
        <f t="shared" si="12"/>
        <v>0</v>
      </c>
      <c r="AX37" s="5">
        <f t="shared" si="12"/>
        <v>0</v>
      </c>
      <c r="AY37" s="5">
        <f t="shared" si="12"/>
        <v>0</v>
      </c>
      <c r="AZ37" s="5">
        <f t="shared" si="12"/>
        <v>0</v>
      </c>
      <c r="BA37" s="5">
        <f t="shared" si="12"/>
        <v>0</v>
      </c>
      <c r="BB37" s="5">
        <f t="shared" si="12"/>
        <v>0</v>
      </c>
      <c r="BC37" s="5">
        <f>IF($B$1="direct",1,SUM(B37:BB37))</f>
        <v>502</v>
      </c>
      <c r="BD37" s="34">
        <f>BC23/BC37</f>
        <v>0.28884462151394424</v>
      </c>
    </row>
    <row r="38" spans="1:56" ht="12.75">
      <c r="A38" s="16">
        <v>39114</v>
      </c>
      <c r="B38" s="5">
        <f aca="true" t="shared" si="13" ref="B38:Q48">IF(MONTH(B$2)=MONTH($A38),1,0)*B$3</f>
        <v>0</v>
      </c>
      <c r="C38" s="5">
        <f t="shared" si="13"/>
        <v>0</v>
      </c>
      <c r="D38" s="5">
        <f t="shared" si="13"/>
        <v>0</v>
      </c>
      <c r="E38" s="5">
        <f t="shared" si="13"/>
        <v>0</v>
      </c>
      <c r="F38" s="5">
        <f t="shared" si="13"/>
        <v>0</v>
      </c>
      <c r="G38" s="5">
        <f t="shared" si="13"/>
        <v>98</v>
      </c>
      <c r="H38" s="5">
        <f t="shared" si="13"/>
        <v>98</v>
      </c>
      <c r="I38" s="5">
        <f t="shared" si="13"/>
        <v>103</v>
      </c>
      <c r="J38" s="5">
        <f t="shared" si="13"/>
        <v>102</v>
      </c>
      <c r="K38" s="5">
        <f t="shared" si="13"/>
        <v>0</v>
      </c>
      <c r="L38" s="5">
        <f t="shared" si="13"/>
        <v>0</v>
      </c>
      <c r="M38" s="5">
        <f t="shared" si="13"/>
        <v>0</v>
      </c>
      <c r="N38" s="5">
        <f t="shared" si="13"/>
        <v>0</v>
      </c>
      <c r="O38" s="5">
        <f t="shared" si="13"/>
        <v>0</v>
      </c>
      <c r="P38" s="5">
        <f t="shared" si="13"/>
        <v>0</v>
      </c>
      <c r="Q38" s="5">
        <f t="shared" si="13"/>
        <v>0</v>
      </c>
      <c r="R38" s="5">
        <f t="shared" si="12"/>
        <v>0</v>
      </c>
      <c r="S38" s="5">
        <f t="shared" si="12"/>
        <v>0</v>
      </c>
      <c r="T38" s="5">
        <f t="shared" si="12"/>
        <v>0</v>
      </c>
      <c r="U38" s="5">
        <f t="shared" si="12"/>
        <v>0</v>
      </c>
      <c r="V38" s="5">
        <f t="shared" si="12"/>
        <v>0</v>
      </c>
      <c r="W38" s="5">
        <f t="shared" si="12"/>
        <v>0</v>
      </c>
      <c r="X38" s="5">
        <f t="shared" si="12"/>
        <v>0</v>
      </c>
      <c r="Y38" s="5">
        <f t="shared" si="12"/>
        <v>0</v>
      </c>
      <c r="Z38" s="5">
        <f t="shared" si="12"/>
        <v>0</v>
      </c>
      <c r="AA38" s="5">
        <f t="shared" si="12"/>
        <v>0</v>
      </c>
      <c r="AB38" s="5">
        <f t="shared" si="12"/>
        <v>0</v>
      </c>
      <c r="AC38" s="5">
        <f t="shared" si="12"/>
        <v>0</v>
      </c>
      <c r="AD38" s="5">
        <f t="shared" si="12"/>
        <v>0</v>
      </c>
      <c r="AE38" s="5">
        <f t="shared" si="12"/>
        <v>0</v>
      </c>
      <c r="AF38" s="5">
        <f t="shared" si="12"/>
        <v>0</v>
      </c>
      <c r="AG38" s="5">
        <f t="shared" si="12"/>
        <v>0</v>
      </c>
      <c r="AH38" s="5">
        <f t="shared" si="12"/>
        <v>0</v>
      </c>
      <c r="AI38" s="5">
        <f t="shared" si="12"/>
        <v>0</v>
      </c>
      <c r="AJ38" s="5">
        <f t="shared" si="12"/>
        <v>0</v>
      </c>
      <c r="AK38" s="5">
        <f t="shared" si="12"/>
        <v>0</v>
      </c>
      <c r="AL38" s="5">
        <f t="shared" si="12"/>
        <v>0</v>
      </c>
      <c r="AM38" s="5">
        <f t="shared" si="12"/>
        <v>0</v>
      </c>
      <c r="AN38" s="5">
        <f t="shared" si="12"/>
        <v>0</v>
      </c>
      <c r="AO38" s="5">
        <f t="shared" si="12"/>
        <v>0</v>
      </c>
      <c r="AP38" s="5">
        <f t="shared" si="12"/>
        <v>0</v>
      </c>
      <c r="AQ38" s="5">
        <f t="shared" si="12"/>
        <v>0</v>
      </c>
      <c r="AR38" s="5">
        <f t="shared" si="12"/>
        <v>0</v>
      </c>
      <c r="AS38" s="5">
        <f t="shared" si="12"/>
        <v>0</v>
      </c>
      <c r="AT38" s="5">
        <f t="shared" si="12"/>
        <v>0</v>
      </c>
      <c r="AU38" s="5">
        <f t="shared" si="12"/>
        <v>0</v>
      </c>
      <c r="AV38" s="5">
        <f t="shared" si="12"/>
        <v>0</v>
      </c>
      <c r="AW38" s="5">
        <f t="shared" si="12"/>
        <v>0</v>
      </c>
      <c r="AX38" s="5">
        <f t="shared" si="12"/>
        <v>0</v>
      </c>
      <c r="AY38" s="5">
        <f t="shared" si="12"/>
        <v>0</v>
      </c>
      <c r="AZ38" s="5">
        <f t="shared" si="12"/>
        <v>0</v>
      </c>
      <c r="BA38" s="5">
        <f t="shared" si="12"/>
        <v>0</v>
      </c>
      <c r="BB38" s="5">
        <f t="shared" si="12"/>
        <v>0</v>
      </c>
      <c r="BC38" s="5">
        <f aca="true" t="shared" si="14" ref="BC38:BC48">IF($B$1="direct",1,SUM(B38:BB38))</f>
        <v>401</v>
      </c>
      <c r="BD38" s="34">
        <f aca="true" t="shared" si="15" ref="BD38:BD48">BC24/BC38</f>
        <v>0.34413965087281795</v>
      </c>
    </row>
    <row r="39" spans="1:56" ht="12.75">
      <c r="A39" s="16">
        <v>39142</v>
      </c>
      <c r="B39" s="5">
        <f t="shared" si="13"/>
        <v>0</v>
      </c>
      <c r="C39" s="5">
        <f t="shared" si="12"/>
        <v>0</v>
      </c>
      <c r="D39" s="5">
        <f t="shared" si="12"/>
        <v>0</v>
      </c>
      <c r="E39" s="5">
        <f t="shared" si="12"/>
        <v>0</v>
      </c>
      <c r="F39" s="5">
        <f t="shared" si="12"/>
        <v>0</v>
      </c>
      <c r="G39" s="5">
        <f t="shared" si="12"/>
        <v>0</v>
      </c>
      <c r="H39" s="5">
        <f t="shared" si="12"/>
        <v>0</v>
      </c>
      <c r="I39" s="5">
        <f t="shared" si="12"/>
        <v>0</v>
      </c>
      <c r="J39" s="5">
        <f t="shared" si="12"/>
        <v>0</v>
      </c>
      <c r="K39" s="5">
        <f t="shared" si="12"/>
        <v>96</v>
      </c>
      <c r="L39" s="5">
        <f t="shared" si="12"/>
        <v>96</v>
      </c>
      <c r="M39" s="5">
        <f t="shared" si="12"/>
        <v>100</v>
      </c>
      <c r="N39" s="5">
        <f t="shared" si="12"/>
        <v>103</v>
      </c>
      <c r="O39" s="5">
        <f t="shared" si="12"/>
        <v>0</v>
      </c>
      <c r="P39" s="5">
        <f t="shared" si="12"/>
        <v>0</v>
      </c>
      <c r="Q39" s="5">
        <f t="shared" si="12"/>
        <v>0</v>
      </c>
      <c r="R39" s="5">
        <f t="shared" si="12"/>
        <v>0</v>
      </c>
      <c r="S39" s="5">
        <f t="shared" si="12"/>
        <v>0</v>
      </c>
      <c r="T39" s="5">
        <f t="shared" si="12"/>
        <v>0</v>
      </c>
      <c r="U39" s="5">
        <f t="shared" si="12"/>
        <v>0</v>
      </c>
      <c r="V39" s="5">
        <f t="shared" si="12"/>
        <v>0</v>
      </c>
      <c r="W39" s="5">
        <f t="shared" si="12"/>
        <v>0</v>
      </c>
      <c r="X39" s="5">
        <f t="shared" si="12"/>
        <v>0</v>
      </c>
      <c r="Y39" s="5">
        <f t="shared" si="12"/>
        <v>0</v>
      </c>
      <c r="Z39" s="5">
        <f t="shared" si="12"/>
        <v>0</v>
      </c>
      <c r="AA39" s="5">
        <f t="shared" si="12"/>
        <v>0</v>
      </c>
      <c r="AB39" s="5">
        <f t="shared" si="12"/>
        <v>0</v>
      </c>
      <c r="AC39" s="5">
        <f t="shared" si="12"/>
        <v>0</v>
      </c>
      <c r="AD39" s="5">
        <f t="shared" si="12"/>
        <v>0</v>
      </c>
      <c r="AE39" s="5">
        <f t="shared" si="12"/>
        <v>0</v>
      </c>
      <c r="AF39" s="5">
        <f t="shared" si="12"/>
        <v>0</v>
      </c>
      <c r="AG39" s="5">
        <f t="shared" si="12"/>
        <v>0</v>
      </c>
      <c r="AH39" s="5">
        <f t="shared" si="12"/>
        <v>0</v>
      </c>
      <c r="AI39" s="5">
        <f t="shared" si="12"/>
        <v>0</v>
      </c>
      <c r="AJ39" s="5">
        <f t="shared" si="12"/>
        <v>0</v>
      </c>
      <c r="AK39" s="5">
        <f t="shared" si="12"/>
        <v>0</v>
      </c>
      <c r="AL39" s="5">
        <f t="shared" si="12"/>
        <v>0</v>
      </c>
      <c r="AM39" s="5">
        <f t="shared" si="12"/>
        <v>0</v>
      </c>
      <c r="AN39" s="5">
        <f t="shared" si="12"/>
        <v>0</v>
      </c>
      <c r="AO39" s="5">
        <f t="shared" si="12"/>
        <v>0</v>
      </c>
      <c r="AP39" s="5">
        <f t="shared" si="12"/>
        <v>0</v>
      </c>
      <c r="AQ39" s="5">
        <f t="shared" si="12"/>
        <v>0</v>
      </c>
      <c r="AR39" s="5">
        <f t="shared" si="12"/>
        <v>0</v>
      </c>
      <c r="AS39" s="5">
        <f t="shared" si="12"/>
        <v>0</v>
      </c>
      <c r="AT39" s="5">
        <f t="shared" si="12"/>
        <v>0</v>
      </c>
      <c r="AU39" s="5">
        <f t="shared" si="12"/>
        <v>0</v>
      </c>
      <c r="AV39" s="5">
        <f t="shared" si="12"/>
        <v>0</v>
      </c>
      <c r="AW39" s="5">
        <f t="shared" si="12"/>
        <v>0</v>
      </c>
      <c r="AX39" s="5">
        <f t="shared" si="12"/>
        <v>0</v>
      </c>
      <c r="AY39" s="5">
        <f t="shared" si="12"/>
        <v>0</v>
      </c>
      <c r="AZ39" s="5">
        <f t="shared" si="12"/>
        <v>0</v>
      </c>
      <c r="BA39" s="5">
        <f t="shared" si="12"/>
        <v>0</v>
      </c>
      <c r="BB39" s="5">
        <f t="shared" si="12"/>
        <v>0</v>
      </c>
      <c r="BC39" s="5">
        <f t="shared" si="14"/>
        <v>395</v>
      </c>
      <c r="BD39" s="34">
        <f t="shared" si="15"/>
        <v>0.34177215189873417</v>
      </c>
    </row>
    <row r="40" spans="1:56" ht="12.75">
      <c r="A40" s="16">
        <v>39173</v>
      </c>
      <c r="B40" s="5">
        <f t="shared" si="13"/>
        <v>0</v>
      </c>
      <c r="C40" s="5">
        <f t="shared" si="12"/>
        <v>0</v>
      </c>
      <c r="D40" s="5">
        <f t="shared" si="12"/>
        <v>0</v>
      </c>
      <c r="E40" s="5">
        <f t="shared" si="12"/>
        <v>0</v>
      </c>
      <c r="F40" s="5">
        <f t="shared" si="12"/>
        <v>0</v>
      </c>
      <c r="G40" s="5">
        <f t="shared" si="12"/>
        <v>0</v>
      </c>
      <c r="H40" s="5">
        <f t="shared" si="12"/>
        <v>0</v>
      </c>
      <c r="I40" s="5">
        <f t="shared" si="12"/>
        <v>0</v>
      </c>
      <c r="J40" s="5">
        <f t="shared" si="12"/>
        <v>0</v>
      </c>
      <c r="K40" s="5">
        <f t="shared" si="12"/>
        <v>0</v>
      </c>
      <c r="L40" s="5">
        <f t="shared" si="12"/>
        <v>0</v>
      </c>
      <c r="M40" s="5">
        <f t="shared" si="12"/>
        <v>0</v>
      </c>
      <c r="N40" s="5">
        <f t="shared" si="12"/>
        <v>0</v>
      </c>
      <c r="O40" s="5">
        <f t="shared" si="12"/>
        <v>101</v>
      </c>
      <c r="P40" s="5">
        <f t="shared" si="12"/>
        <v>104</v>
      </c>
      <c r="Q40" s="5">
        <f t="shared" si="12"/>
        <v>97</v>
      </c>
      <c r="R40" s="5">
        <f t="shared" si="12"/>
        <v>100</v>
      </c>
      <c r="S40" s="5">
        <f t="shared" si="12"/>
        <v>96</v>
      </c>
      <c r="T40" s="5">
        <f t="shared" si="12"/>
        <v>0</v>
      </c>
      <c r="U40" s="5">
        <f t="shared" si="12"/>
        <v>0</v>
      </c>
      <c r="V40" s="5">
        <f t="shared" si="12"/>
        <v>0</v>
      </c>
      <c r="W40" s="5">
        <f t="shared" si="12"/>
        <v>0</v>
      </c>
      <c r="X40" s="5">
        <f t="shared" si="12"/>
        <v>0</v>
      </c>
      <c r="Y40" s="5">
        <f t="shared" si="12"/>
        <v>0</v>
      </c>
      <c r="Z40" s="5">
        <f t="shared" si="12"/>
        <v>0</v>
      </c>
      <c r="AA40" s="5">
        <f t="shared" si="12"/>
        <v>0</v>
      </c>
      <c r="AB40" s="5">
        <f t="shared" si="12"/>
        <v>0</v>
      </c>
      <c r="AC40" s="5">
        <f t="shared" si="12"/>
        <v>0</v>
      </c>
      <c r="AD40" s="5">
        <f t="shared" si="12"/>
        <v>0</v>
      </c>
      <c r="AE40" s="5">
        <f t="shared" si="12"/>
        <v>0</v>
      </c>
      <c r="AF40" s="5">
        <f t="shared" si="12"/>
        <v>0</v>
      </c>
      <c r="AG40" s="5">
        <f t="shared" si="12"/>
        <v>0</v>
      </c>
      <c r="AH40" s="5">
        <f t="shared" si="12"/>
        <v>0</v>
      </c>
      <c r="AI40" s="5">
        <f t="shared" si="12"/>
        <v>0</v>
      </c>
      <c r="AJ40" s="5">
        <f t="shared" si="12"/>
        <v>0</v>
      </c>
      <c r="AK40" s="5">
        <f t="shared" si="12"/>
        <v>0</v>
      </c>
      <c r="AL40" s="5">
        <f t="shared" si="12"/>
        <v>0</v>
      </c>
      <c r="AM40" s="5">
        <f t="shared" si="12"/>
        <v>0</v>
      </c>
      <c r="AN40" s="5">
        <f t="shared" si="12"/>
        <v>0</v>
      </c>
      <c r="AO40" s="5">
        <f t="shared" si="12"/>
        <v>0</v>
      </c>
      <c r="AP40" s="5">
        <f t="shared" si="12"/>
        <v>0</v>
      </c>
      <c r="AQ40" s="5">
        <f t="shared" si="12"/>
        <v>0</v>
      </c>
      <c r="AR40" s="5">
        <f t="shared" si="12"/>
        <v>0</v>
      </c>
      <c r="AS40" s="5">
        <f t="shared" si="12"/>
        <v>0</v>
      </c>
      <c r="AT40" s="5">
        <f t="shared" si="12"/>
        <v>0</v>
      </c>
      <c r="AU40" s="5">
        <f t="shared" si="12"/>
        <v>0</v>
      </c>
      <c r="AV40" s="5">
        <f t="shared" si="12"/>
        <v>0</v>
      </c>
      <c r="AW40" s="5">
        <f t="shared" si="12"/>
        <v>0</v>
      </c>
      <c r="AX40" s="5">
        <f t="shared" si="12"/>
        <v>0</v>
      </c>
      <c r="AY40" s="5">
        <f t="shared" si="12"/>
        <v>0</v>
      </c>
      <c r="AZ40" s="5">
        <f t="shared" si="12"/>
        <v>0</v>
      </c>
      <c r="BA40" s="5">
        <f t="shared" si="12"/>
        <v>0</v>
      </c>
      <c r="BB40" s="5">
        <f t="shared" si="12"/>
        <v>0</v>
      </c>
      <c r="BC40" s="5">
        <f t="shared" si="14"/>
        <v>498</v>
      </c>
      <c r="BD40" s="34">
        <f t="shared" si="15"/>
        <v>0.27710843373493976</v>
      </c>
    </row>
    <row r="41" spans="1:56" ht="12.75">
      <c r="A41" s="16">
        <v>39203</v>
      </c>
      <c r="B41" s="5">
        <f t="shared" si="13"/>
        <v>0</v>
      </c>
      <c r="C41" s="5">
        <f t="shared" si="12"/>
        <v>0</v>
      </c>
      <c r="D41" s="5">
        <f t="shared" si="12"/>
        <v>0</v>
      </c>
      <c r="E41" s="5">
        <f t="shared" si="12"/>
        <v>0</v>
      </c>
      <c r="F41" s="5">
        <f t="shared" si="12"/>
        <v>0</v>
      </c>
      <c r="G41" s="5">
        <f t="shared" si="12"/>
        <v>0</v>
      </c>
      <c r="H41" s="5">
        <f t="shared" si="12"/>
        <v>0</v>
      </c>
      <c r="I41" s="5">
        <f t="shared" si="12"/>
        <v>0</v>
      </c>
      <c r="J41" s="5">
        <f t="shared" si="12"/>
        <v>0</v>
      </c>
      <c r="K41" s="5">
        <f t="shared" si="12"/>
        <v>0</v>
      </c>
      <c r="L41" s="5">
        <f t="shared" si="12"/>
        <v>0</v>
      </c>
      <c r="M41" s="5">
        <f t="shared" si="12"/>
        <v>0</v>
      </c>
      <c r="N41" s="5">
        <f t="shared" si="12"/>
        <v>0</v>
      </c>
      <c r="O41" s="5">
        <f t="shared" si="12"/>
        <v>0</v>
      </c>
      <c r="P41" s="5">
        <f t="shared" si="12"/>
        <v>0</v>
      </c>
      <c r="Q41" s="5">
        <f t="shared" si="12"/>
        <v>0</v>
      </c>
      <c r="R41" s="5">
        <f t="shared" si="12"/>
        <v>0</v>
      </c>
      <c r="S41" s="5">
        <f t="shared" si="12"/>
        <v>0</v>
      </c>
      <c r="T41" s="5">
        <f t="shared" si="12"/>
        <v>96</v>
      </c>
      <c r="U41" s="5">
        <f t="shared" si="12"/>
        <v>96</v>
      </c>
      <c r="V41" s="5">
        <f t="shared" si="12"/>
        <v>98</v>
      </c>
      <c r="W41" s="5">
        <f t="shared" si="12"/>
        <v>104</v>
      </c>
      <c r="X41" s="5">
        <f t="shared" si="12"/>
        <v>0</v>
      </c>
      <c r="Y41" s="5">
        <f t="shared" si="12"/>
        <v>0</v>
      </c>
      <c r="Z41" s="5">
        <f t="shared" si="12"/>
        <v>0</v>
      </c>
      <c r="AA41" s="5">
        <f t="shared" si="12"/>
        <v>0</v>
      </c>
      <c r="AB41" s="5">
        <f t="shared" si="12"/>
        <v>0</v>
      </c>
      <c r="AC41" s="5">
        <f t="shared" si="12"/>
        <v>0</v>
      </c>
      <c r="AD41" s="5">
        <f t="shared" si="12"/>
        <v>0</v>
      </c>
      <c r="AE41" s="5">
        <f t="shared" si="12"/>
        <v>0</v>
      </c>
      <c r="AF41" s="5">
        <f t="shared" si="12"/>
        <v>0</v>
      </c>
      <c r="AG41" s="5">
        <f t="shared" si="12"/>
        <v>0</v>
      </c>
      <c r="AH41" s="5">
        <f t="shared" si="12"/>
        <v>0</v>
      </c>
      <c r="AI41" s="5">
        <f t="shared" si="12"/>
        <v>0</v>
      </c>
      <c r="AJ41" s="5">
        <f t="shared" si="12"/>
        <v>0</v>
      </c>
      <c r="AK41" s="5">
        <f t="shared" si="12"/>
        <v>0</v>
      </c>
      <c r="AL41" s="5">
        <f t="shared" si="12"/>
        <v>0</v>
      </c>
      <c r="AM41" s="5">
        <f t="shared" si="12"/>
        <v>0</v>
      </c>
      <c r="AN41" s="5">
        <f t="shared" si="12"/>
        <v>0</v>
      </c>
      <c r="AO41" s="5">
        <f t="shared" si="12"/>
        <v>0</v>
      </c>
      <c r="AP41" s="5">
        <f t="shared" si="12"/>
        <v>0</v>
      </c>
      <c r="AQ41" s="5">
        <f t="shared" si="12"/>
        <v>0</v>
      </c>
      <c r="AR41" s="5">
        <f t="shared" si="12"/>
        <v>0</v>
      </c>
      <c r="AS41" s="5">
        <f t="shared" si="12"/>
        <v>0</v>
      </c>
      <c r="AT41" s="5">
        <f t="shared" si="12"/>
        <v>0</v>
      </c>
      <c r="AU41" s="5">
        <f t="shared" si="12"/>
        <v>0</v>
      </c>
      <c r="AV41" s="5">
        <f t="shared" si="12"/>
        <v>0</v>
      </c>
      <c r="AW41" s="5">
        <f t="shared" si="12"/>
        <v>0</v>
      </c>
      <c r="AX41" s="5">
        <f t="shared" si="12"/>
        <v>0</v>
      </c>
      <c r="AY41" s="5">
        <f t="shared" si="12"/>
        <v>0</v>
      </c>
      <c r="AZ41" s="5">
        <f t="shared" si="12"/>
        <v>0</v>
      </c>
      <c r="BA41" s="5">
        <f t="shared" si="12"/>
        <v>0</v>
      </c>
      <c r="BB41" s="5">
        <f t="shared" si="12"/>
        <v>0</v>
      </c>
      <c r="BC41" s="5">
        <f t="shared" si="14"/>
        <v>394</v>
      </c>
      <c r="BD41" s="34">
        <f t="shared" si="15"/>
        <v>0.11421319796954314</v>
      </c>
    </row>
    <row r="42" spans="1:56" ht="12.75">
      <c r="A42" s="16">
        <v>39234</v>
      </c>
      <c r="B42" s="5">
        <f t="shared" si="13"/>
        <v>0</v>
      </c>
      <c r="C42" s="5">
        <f t="shared" si="12"/>
        <v>0</v>
      </c>
      <c r="D42" s="5">
        <f t="shared" si="12"/>
        <v>0</v>
      </c>
      <c r="E42" s="5">
        <f t="shared" si="12"/>
        <v>0</v>
      </c>
      <c r="F42" s="5">
        <f t="shared" si="12"/>
        <v>0</v>
      </c>
      <c r="G42" s="5">
        <f t="shared" si="12"/>
        <v>0</v>
      </c>
      <c r="H42" s="5">
        <f t="shared" si="12"/>
        <v>0</v>
      </c>
      <c r="I42" s="5">
        <f t="shared" si="12"/>
        <v>0</v>
      </c>
      <c r="J42" s="5">
        <f t="shared" si="12"/>
        <v>0</v>
      </c>
      <c r="K42" s="5">
        <f t="shared" si="12"/>
        <v>0</v>
      </c>
      <c r="L42" s="5">
        <f t="shared" si="12"/>
        <v>0</v>
      </c>
      <c r="M42" s="5">
        <f aca="true" t="shared" si="16" ref="M42:BB48">IF(MONTH(M$2)=MONTH($A42),1,0)*M$3</f>
        <v>0</v>
      </c>
      <c r="N42" s="5">
        <f t="shared" si="16"/>
        <v>0</v>
      </c>
      <c r="O42" s="5">
        <f t="shared" si="16"/>
        <v>0</v>
      </c>
      <c r="P42" s="5">
        <f t="shared" si="16"/>
        <v>0</v>
      </c>
      <c r="Q42" s="5">
        <f t="shared" si="16"/>
        <v>0</v>
      </c>
      <c r="R42" s="5">
        <f t="shared" si="16"/>
        <v>0</v>
      </c>
      <c r="S42" s="5">
        <f t="shared" si="16"/>
        <v>0</v>
      </c>
      <c r="T42" s="5">
        <f t="shared" si="16"/>
        <v>0</v>
      </c>
      <c r="U42" s="5">
        <f t="shared" si="16"/>
        <v>0</v>
      </c>
      <c r="V42" s="5">
        <f t="shared" si="16"/>
        <v>0</v>
      </c>
      <c r="W42" s="5">
        <f t="shared" si="16"/>
        <v>0</v>
      </c>
      <c r="X42" s="5">
        <f t="shared" si="16"/>
        <v>97</v>
      </c>
      <c r="Y42" s="5">
        <f t="shared" si="16"/>
        <v>97</v>
      </c>
      <c r="Z42" s="5">
        <f t="shared" si="16"/>
        <v>101</v>
      </c>
      <c r="AA42" s="5">
        <f t="shared" si="16"/>
        <v>99</v>
      </c>
      <c r="AB42" s="5">
        <f t="shared" si="16"/>
        <v>0</v>
      </c>
      <c r="AC42" s="5">
        <f t="shared" si="16"/>
        <v>0</v>
      </c>
      <c r="AD42" s="5">
        <f t="shared" si="16"/>
        <v>0</v>
      </c>
      <c r="AE42" s="5">
        <f t="shared" si="16"/>
        <v>0</v>
      </c>
      <c r="AF42" s="5">
        <f t="shared" si="16"/>
        <v>0</v>
      </c>
      <c r="AG42" s="5">
        <f t="shared" si="16"/>
        <v>0</v>
      </c>
      <c r="AH42" s="5">
        <f t="shared" si="16"/>
        <v>0</v>
      </c>
      <c r="AI42" s="5">
        <f t="shared" si="16"/>
        <v>0</v>
      </c>
      <c r="AJ42" s="5">
        <f t="shared" si="16"/>
        <v>0</v>
      </c>
      <c r="AK42" s="5">
        <f t="shared" si="16"/>
        <v>0</v>
      </c>
      <c r="AL42" s="5">
        <f t="shared" si="16"/>
        <v>0</v>
      </c>
      <c r="AM42" s="5">
        <f t="shared" si="16"/>
        <v>0</v>
      </c>
      <c r="AN42" s="5">
        <f t="shared" si="16"/>
        <v>0</v>
      </c>
      <c r="AO42" s="5">
        <f t="shared" si="16"/>
        <v>0</v>
      </c>
      <c r="AP42" s="5">
        <f t="shared" si="16"/>
        <v>0</v>
      </c>
      <c r="AQ42" s="5">
        <f t="shared" si="16"/>
        <v>0</v>
      </c>
      <c r="AR42" s="5">
        <f t="shared" si="16"/>
        <v>0</v>
      </c>
      <c r="AS42" s="5">
        <f t="shared" si="16"/>
        <v>0</v>
      </c>
      <c r="AT42" s="5">
        <f t="shared" si="16"/>
        <v>0</v>
      </c>
      <c r="AU42" s="5">
        <f t="shared" si="16"/>
        <v>0</v>
      </c>
      <c r="AV42" s="5">
        <f t="shared" si="16"/>
        <v>0</v>
      </c>
      <c r="AW42" s="5">
        <f t="shared" si="16"/>
        <v>0</v>
      </c>
      <c r="AX42" s="5">
        <f t="shared" si="16"/>
        <v>0</v>
      </c>
      <c r="AY42" s="5">
        <f t="shared" si="16"/>
        <v>0</v>
      </c>
      <c r="AZ42" s="5">
        <f t="shared" si="16"/>
        <v>0</v>
      </c>
      <c r="BA42" s="5">
        <f t="shared" si="16"/>
        <v>0</v>
      </c>
      <c r="BB42" s="5">
        <f t="shared" si="16"/>
        <v>0</v>
      </c>
      <c r="BC42" s="5">
        <f t="shared" si="14"/>
        <v>394</v>
      </c>
      <c r="BD42" s="34">
        <f t="shared" si="15"/>
        <v>0.29441624365482233</v>
      </c>
    </row>
    <row r="43" spans="1:56" ht="12.75">
      <c r="A43" s="16">
        <v>39264</v>
      </c>
      <c r="B43" s="5">
        <f t="shared" si="13"/>
        <v>0</v>
      </c>
      <c r="C43" s="5">
        <f t="shared" si="13"/>
        <v>0</v>
      </c>
      <c r="D43" s="5">
        <f t="shared" si="13"/>
        <v>0</v>
      </c>
      <c r="E43" s="5">
        <f t="shared" si="13"/>
        <v>0</v>
      </c>
      <c r="F43" s="5">
        <f t="shared" si="13"/>
        <v>0</v>
      </c>
      <c r="G43" s="5">
        <f t="shared" si="13"/>
        <v>0</v>
      </c>
      <c r="H43" s="5">
        <f t="shared" si="13"/>
        <v>0</v>
      </c>
      <c r="I43" s="5">
        <f t="shared" si="13"/>
        <v>0</v>
      </c>
      <c r="J43" s="5">
        <f t="shared" si="13"/>
        <v>0</v>
      </c>
      <c r="K43" s="5">
        <f t="shared" si="13"/>
        <v>0</v>
      </c>
      <c r="L43" s="5">
        <f t="shared" si="13"/>
        <v>0</v>
      </c>
      <c r="M43" s="5">
        <f t="shared" si="13"/>
        <v>0</v>
      </c>
      <c r="N43" s="5">
        <f t="shared" si="13"/>
        <v>0</v>
      </c>
      <c r="O43" s="5">
        <f t="shared" si="13"/>
        <v>0</v>
      </c>
      <c r="P43" s="5">
        <f t="shared" si="13"/>
        <v>0</v>
      </c>
      <c r="Q43" s="5">
        <f t="shared" si="13"/>
        <v>0</v>
      </c>
      <c r="R43" s="5">
        <f t="shared" si="16"/>
        <v>0</v>
      </c>
      <c r="S43" s="5">
        <f t="shared" si="16"/>
        <v>0</v>
      </c>
      <c r="T43" s="5">
        <f t="shared" si="16"/>
        <v>0</v>
      </c>
      <c r="U43" s="5">
        <f t="shared" si="16"/>
        <v>0</v>
      </c>
      <c r="V43" s="5">
        <f t="shared" si="16"/>
        <v>0</v>
      </c>
      <c r="W43" s="5">
        <f t="shared" si="16"/>
        <v>0</v>
      </c>
      <c r="X43" s="5">
        <f t="shared" si="16"/>
        <v>0</v>
      </c>
      <c r="Y43" s="5">
        <f t="shared" si="16"/>
        <v>0</v>
      </c>
      <c r="Z43" s="5">
        <f t="shared" si="16"/>
        <v>0</v>
      </c>
      <c r="AA43" s="5">
        <f t="shared" si="16"/>
        <v>0</v>
      </c>
      <c r="AB43" s="5">
        <f t="shared" si="16"/>
        <v>98</v>
      </c>
      <c r="AC43" s="5">
        <f t="shared" si="16"/>
        <v>97</v>
      </c>
      <c r="AD43" s="5">
        <f t="shared" si="16"/>
        <v>99</v>
      </c>
      <c r="AE43" s="5">
        <f t="shared" si="16"/>
        <v>101</v>
      </c>
      <c r="AF43" s="5">
        <f t="shared" si="16"/>
        <v>104</v>
      </c>
      <c r="AG43" s="5">
        <f t="shared" si="16"/>
        <v>0</v>
      </c>
      <c r="AH43" s="5">
        <f t="shared" si="16"/>
        <v>0</v>
      </c>
      <c r="AI43" s="5">
        <f t="shared" si="16"/>
        <v>0</v>
      </c>
      <c r="AJ43" s="5">
        <f t="shared" si="16"/>
        <v>0</v>
      </c>
      <c r="AK43" s="5">
        <f t="shared" si="16"/>
        <v>0</v>
      </c>
      <c r="AL43" s="5">
        <f t="shared" si="16"/>
        <v>0</v>
      </c>
      <c r="AM43" s="5">
        <f t="shared" si="16"/>
        <v>0</v>
      </c>
      <c r="AN43" s="5">
        <f t="shared" si="16"/>
        <v>0</v>
      </c>
      <c r="AO43" s="5">
        <f t="shared" si="16"/>
        <v>0</v>
      </c>
      <c r="AP43" s="5">
        <f t="shared" si="16"/>
        <v>0</v>
      </c>
      <c r="AQ43" s="5">
        <f t="shared" si="16"/>
        <v>0</v>
      </c>
      <c r="AR43" s="5">
        <f t="shared" si="16"/>
        <v>0</v>
      </c>
      <c r="AS43" s="5">
        <f t="shared" si="16"/>
        <v>0</v>
      </c>
      <c r="AT43" s="5">
        <f t="shared" si="16"/>
        <v>0</v>
      </c>
      <c r="AU43" s="5">
        <f t="shared" si="16"/>
        <v>0</v>
      </c>
      <c r="AV43" s="5">
        <f t="shared" si="16"/>
        <v>0</v>
      </c>
      <c r="AW43" s="5">
        <f t="shared" si="16"/>
        <v>0</v>
      </c>
      <c r="AX43" s="5">
        <f t="shared" si="16"/>
        <v>0</v>
      </c>
      <c r="AY43" s="5">
        <f t="shared" si="16"/>
        <v>0</v>
      </c>
      <c r="AZ43" s="5">
        <f t="shared" si="16"/>
        <v>0</v>
      </c>
      <c r="BA43" s="5">
        <f t="shared" si="16"/>
        <v>0</v>
      </c>
      <c r="BB43" s="5">
        <f t="shared" si="16"/>
        <v>0</v>
      </c>
      <c r="BC43" s="5">
        <f t="shared" si="14"/>
        <v>499</v>
      </c>
      <c r="BD43" s="34">
        <f t="shared" si="15"/>
        <v>0.32665330661322645</v>
      </c>
    </row>
    <row r="44" spans="1:56" ht="12.75">
      <c r="A44" s="16">
        <v>39295</v>
      </c>
      <c r="B44" s="5">
        <f t="shared" si="13"/>
        <v>0</v>
      </c>
      <c r="C44" s="5">
        <f t="shared" si="13"/>
        <v>0</v>
      </c>
      <c r="D44" s="5">
        <f t="shared" si="13"/>
        <v>0</v>
      </c>
      <c r="E44" s="5">
        <f t="shared" si="13"/>
        <v>0</v>
      </c>
      <c r="F44" s="5">
        <f t="shared" si="13"/>
        <v>0</v>
      </c>
      <c r="G44" s="5">
        <f t="shared" si="13"/>
        <v>0</v>
      </c>
      <c r="H44" s="5">
        <f t="shared" si="13"/>
        <v>0</v>
      </c>
      <c r="I44" s="5">
        <f t="shared" si="13"/>
        <v>0</v>
      </c>
      <c r="J44" s="5">
        <f t="shared" si="13"/>
        <v>0</v>
      </c>
      <c r="K44" s="5">
        <f t="shared" si="13"/>
        <v>0</v>
      </c>
      <c r="L44" s="5">
        <f t="shared" si="13"/>
        <v>0</v>
      </c>
      <c r="M44" s="5">
        <f t="shared" si="13"/>
        <v>0</v>
      </c>
      <c r="N44" s="5">
        <f t="shared" si="13"/>
        <v>0</v>
      </c>
      <c r="O44" s="5">
        <f t="shared" si="13"/>
        <v>0</v>
      </c>
      <c r="P44" s="5">
        <f t="shared" si="13"/>
        <v>0</v>
      </c>
      <c r="Q44" s="5">
        <f t="shared" si="13"/>
        <v>0</v>
      </c>
      <c r="R44" s="5">
        <f t="shared" si="16"/>
        <v>0</v>
      </c>
      <c r="S44" s="5">
        <f t="shared" si="16"/>
        <v>0</v>
      </c>
      <c r="T44" s="5">
        <f t="shared" si="16"/>
        <v>0</v>
      </c>
      <c r="U44" s="5">
        <f t="shared" si="16"/>
        <v>0</v>
      </c>
      <c r="V44" s="5">
        <f t="shared" si="16"/>
        <v>0</v>
      </c>
      <c r="W44" s="5">
        <f t="shared" si="16"/>
        <v>0</v>
      </c>
      <c r="X44" s="5">
        <f t="shared" si="16"/>
        <v>0</v>
      </c>
      <c r="Y44" s="5">
        <f t="shared" si="16"/>
        <v>0</v>
      </c>
      <c r="Z44" s="5">
        <f t="shared" si="16"/>
        <v>0</v>
      </c>
      <c r="AA44" s="5">
        <f t="shared" si="16"/>
        <v>0</v>
      </c>
      <c r="AB44" s="5">
        <f t="shared" si="16"/>
        <v>0</v>
      </c>
      <c r="AC44" s="5">
        <f t="shared" si="16"/>
        <v>0</v>
      </c>
      <c r="AD44" s="5">
        <f t="shared" si="16"/>
        <v>0</v>
      </c>
      <c r="AE44" s="5">
        <f t="shared" si="16"/>
        <v>0</v>
      </c>
      <c r="AF44" s="5">
        <f t="shared" si="16"/>
        <v>0</v>
      </c>
      <c r="AG44" s="5">
        <f t="shared" si="16"/>
        <v>96</v>
      </c>
      <c r="AH44" s="5">
        <f t="shared" si="16"/>
        <v>101</v>
      </c>
      <c r="AI44" s="5">
        <f t="shared" si="16"/>
        <v>97</v>
      </c>
      <c r="AJ44" s="5">
        <f t="shared" si="16"/>
        <v>102</v>
      </c>
      <c r="AK44" s="5">
        <f t="shared" si="16"/>
        <v>0</v>
      </c>
      <c r="AL44" s="5">
        <f t="shared" si="16"/>
        <v>0</v>
      </c>
      <c r="AM44" s="5">
        <f t="shared" si="16"/>
        <v>0</v>
      </c>
      <c r="AN44" s="5">
        <f t="shared" si="16"/>
        <v>0</v>
      </c>
      <c r="AO44" s="5">
        <f t="shared" si="16"/>
        <v>0</v>
      </c>
      <c r="AP44" s="5">
        <f t="shared" si="16"/>
        <v>0</v>
      </c>
      <c r="AQ44" s="5">
        <f t="shared" si="16"/>
        <v>0</v>
      </c>
      <c r="AR44" s="5">
        <f t="shared" si="16"/>
        <v>0</v>
      </c>
      <c r="AS44" s="5">
        <f t="shared" si="16"/>
        <v>0</v>
      </c>
      <c r="AT44" s="5">
        <f t="shared" si="16"/>
        <v>0</v>
      </c>
      <c r="AU44" s="5">
        <f t="shared" si="16"/>
        <v>0</v>
      </c>
      <c r="AV44" s="5">
        <f t="shared" si="16"/>
        <v>0</v>
      </c>
      <c r="AW44" s="5">
        <f t="shared" si="16"/>
        <v>0</v>
      </c>
      <c r="AX44" s="5">
        <f t="shared" si="16"/>
        <v>0</v>
      </c>
      <c r="AY44" s="5">
        <f t="shared" si="16"/>
        <v>0</v>
      </c>
      <c r="AZ44" s="5">
        <f t="shared" si="16"/>
        <v>0</v>
      </c>
      <c r="BA44" s="5">
        <f t="shared" si="16"/>
        <v>0</v>
      </c>
      <c r="BB44" s="5">
        <f t="shared" si="16"/>
        <v>0</v>
      </c>
      <c r="BC44" s="5">
        <f t="shared" si="14"/>
        <v>396</v>
      </c>
      <c r="BD44" s="34">
        <f t="shared" si="15"/>
        <v>0.20202020202020202</v>
      </c>
    </row>
    <row r="45" spans="1:56" ht="12.75">
      <c r="A45" s="16">
        <v>39326</v>
      </c>
      <c r="B45" s="5">
        <f t="shared" si="13"/>
        <v>0</v>
      </c>
      <c r="C45" s="5">
        <f t="shared" si="13"/>
        <v>0</v>
      </c>
      <c r="D45" s="5">
        <f t="shared" si="13"/>
        <v>0</v>
      </c>
      <c r="E45" s="5">
        <f t="shared" si="13"/>
        <v>0</v>
      </c>
      <c r="F45" s="5">
        <f t="shared" si="13"/>
        <v>0</v>
      </c>
      <c r="G45" s="5">
        <f t="shared" si="13"/>
        <v>0</v>
      </c>
      <c r="H45" s="5">
        <f t="shared" si="13"/>
        <v>0</v>
      </c>
      <c r="I45" s="5">
        <f t="shared" si="13"/>
        <v>0</v>
      </c>
      <c r="J45" s="5">
        <f t="shared" si="13"/>
        <v>0</v>
      </c>
      <c r="K45" s="5">
        <f t="shared" si="13"/>
        <v>0</v>
      </c>
      <c r="L45" s="5">
        <f t="shared" si="13"/>
        <v>0</v>
      </c>
      <c r="M45" s="5">
        <f t="shared" si="13"/>
        <v>0</v>
      </c>
      <c r="N45" s="5">
        <f t="shared" si="13"/>
        <v>0</v>
      </c>
      <c r="O45" s="5">
        <f t="shared" si="13"/>
        <v>0</v>
      </c>
      <c r="P45" s="5">
        <f t="shared" si="13"/>
        <v>0</v>
      </c>
      <c r="Q45" s="5">
        <f t="shared" si="13"/>
        <v>0</v>
      </c>
      <c r="R45" s="5">
        <f t="shared" si="16"/>
        <v>0</v>
      </c>
      <c r="S45" s="5">
        <f t="shared" si="16"/>
        <v>0</v>
      </c>
      <c r="T45" s="5">
        <f t="shared" si="16"/>
        <v>0</v>
      </c>
      <c r="U45" s="5">
        <f t="shared" si="16"/>
        <v>0</v>
      </c>
      <c r="V45" s="5">
        <f t="shared" si="16"/>
        <v>0</v>
      </c>
      <c r="W45" s="5">
        <f t="shared" si="16"/>
        <v>0</v>
      </c>
      <c r="X45" s="5">
        <f t="shared" si="16"/>
        <v>0</v>
      </c>
      <c r="Y45" s="5">
        <f t="shared" si="16"/>
        <v>0</v>
      </c>
      <c r="Z45" s="5">
        <f t="shared" si="16"/>
        <v>0</v>
      </c>
      <c r="AA45" s="5">
        <f t="shared" si="16"/>
        <v>0</v>
      </c>
      <c r="AB45" s="5">
        <f t="shared" si="16"/>
        <v>0</v>
      </c>
      <c r="AC45" s="5">
        <f t="shared" si="16"/>
        <v>0</v>
      </c>
      <c r="AD45" s="5">
        <f t="shared" si="16"/>
        <v>0</v>
      </c>
      <c r="AE45" s="5">
        <f t="shared" si="16"/>
        <v>0</v>
      </c>
      <c r="AF45" s="5">
        <f t="shared" si="16"/>
        <v>0</v>
      </c>
      <c r="AG45" s="5">
        <f t="shared" si="16"/>
        <v>0</v>
      </c>
      <c r="AH45" s="5">
        <f t="shared" si="16"/>
        <v>0</v>
      </c>
      <c r="AI45" s="5">
        <f t="shared" si="16"/>
        <v>0</v>
      </c>
      <c r="AJ45" s="5">
        <f t="shared" si="16"/>
        <v>0</v>
      </c>
      <c r="AK45" s="5">
        <f t="shared" si="16"/>
        <v>102</v>
      </c>
      <c r="AL45" s="5">
        <f t="shared" si="16"/>
        <v>105</v>
      </c>
      <c r="AM45" s="5">
        <f t="shared" si="16"/>
        <v>103</v>
      </c>
      <c r="AN45" s="5">
        <f t="shared" si="16"/>
        <v>98</v>
      </c>
      <c r="AO45" s="5">
        <f t="shared" si="16"/>
        <v>100</v>
      </c>
      <c r="AP45" s="5">
        <f t="shared" si="16"/>
        <v>0</v>
      </c>
      <c r="AQ45" s="5">
        <f t="shared" si="16"/>
        <v>0</v>
      </c>
      <c r="AR45" s="5">
        <f t="shared" si="16"/>
        <v>0</v>
      </c>
      <c r="AS45" s="5">
        <f t="shared" si="16"/>
        <v>0</v>
      </c>
      <c r="AT45" s="5">
        <f t="shared" si="16"/>
        <v>0</v>
      </c>
      <c r="AU45" s="5">
        <f t="shared" si="16"/>
        <v>0</v>
      </c>
      <c r="AV45" s="5">
        <f t="shared" si="16"/>
        <v>0</v>
      </c>
      <c r="AW45" s="5">
        <f t="shared" si="16"/>
        <v>0</v>
      </c>
      <c r="AX45" s="5">
        <f t="shared" si="16"/>
        <v>0</v>
      </c>
      <c r="AY45" s="5">
        <f t="shared" si="16"/>
        <v>0</v>
      </c>
      <c r="AZ45" s="5">
        <f t="shared" si="16"/>
        <v>0</v>
      </c>
      <c r="BA45" s="5">
        <f t="shared" si="16"/>
        <v>0</v>
      </c>
      <c r="BB45" s="5">
        <f t="shared" si="16"/>
        <v>0</v>
      </c>
      <c r="BC45" s="5">
        <f t="shared" si="14"/>
        <v>508</v>
      </c>
      <c r="BD45" s="34">
        <f t="shared" si="15"/>
        <v>0.24015748031496062</v>
      </c>
    </row>
    <row r="46" spans="1:56" ht="12.75">
      <c r="A46" s="16">
        <v>39356</v>
      </c>
      <c r="B46" s="5">
        <f t="shared" si="13"/>
        <v>0</v>
      </c>
      <c r="C46" s="5">
        <f t="shared" si="13"/>
        <v>0</v>
      </c>
      <c r="D46" s="5">
        <f t="shared" si="13"/>
        <v>0</v>
      </c>
      <c r="E46" s="5">
        <f t="shared" si="13"/>
        <v>0</v>
      </c>
      <c r="F46" s="5">
        <f t="shared" si="13"/>
        <v>0</v>
      </c>
      <c r="G46" s="5">
        <f t="shared" si="13"/>
        <v>0</v>
      </c>
      <c r="H46" s="5">
        <f t="shared" si="13"/>
        <v>0</v>
      </c>
      <c r="I46" s="5">
        <f t="shared" si="13"/>
        <v>0</v>
      </c>
      <c r="J46" s="5">
        <f t="shared" si="13"/>
        <v>0</v>
      </c>
      <c r="K46" s="5">
        <f t="shared" si="13"/>
        <v>0</v>
      </c>
      <c r="L46" s="5">
        <f t="shared" si="13"/>
        <v>0</v>
      </c>
      <c r="M46" s="5">
        <f t="shared" si="13"/>
        <v>0</v>
      </c>
      <c r="N46" s="5">
        <f t="shared" si="13"/>
        <v>0</v>
      </c>
      <c r="O46" s="5">
        <f t="shared" si="13"/>
        <v>0</v>
      </c>
      <c r="P46" s="5">
        <f t="shared" si="13"/>
        <v>0</v>
      </c>
      <c r="Q46" s="5">
        <f t="shared" si="13"/>
        <v>0</v>
      </c>
      <c r="R46" s="5">
        <f t="shared" si="16"/>
        <v>0</v>
      </c>
      <c r="S46" s="5">
        <f t="shared" si="16"/>
        <v>0</v>
      </c>
      <c r="T46" s="5">
        <f t="shared" si="16"/>
        <v>0</v>
      </c>
      <c r="U46" s="5">
        <f t="shared" si="16"/>
        <v>0</v>
      </c>
      <c r="V46" s="5">
        <f t="shared" si="16"/>
        <v>0</v>
      </c>
      <c r="W46" s="5">
        <f t="shared" si="16"/>
        <v>0</v>
      </c>
      <c r="X46" s="5">
        <f t="shared" si="16"/>
        <v>0</v>
      </c>
      <c r="Y46" s="5">
        <f t="shared" si="16"/>
        <v>0</v>
      </c>
      <c r="Z46" s="5">
        <f t="shared" si="16"/>
        <v>0</v>
      </c>
      <c r="AA46" s="5">
        <f t="shared" si="16"/>
        <v>0</v>
      </c>
      <c r="AB46" s="5">
        <f t="shared" si="16"/>
        <v>0</v>
      </c>
      <c r="AC46" s="5">
        <f t="shared" si="16"/>
        <v>0</v>
      </c>
      <c r="AD46" s="5">
        <f t="shared" si="16"/>
        <v>0</v>
      </c>
      <c r="AE46" s="5">
        <f t="shared" si="16"/>
        <v>0</v>
      </c>
      <c r="AF46" s="5">
        <f t="shared" si="16"/>
        <v>0</v>
      </c>
      <c r="AG46" s="5">
        <f t="shared" si="16"/>
        <v>0</v>
      </c>
      <c r="AH46" s="5">
        <f t="shared" si="16"/>
        <v>0</v>
      </c>
      <c r="AI46" s="5">
        <f t="shared" si="16"/>
        <v>0</v>
      </c>
      <c r="AJ46" s="5">
        <f t="shared" si="16"/>
        <v>0</v>
      </c>
      <c r="AK46" s="5">
        <f t="shared" si="16"/>
        <v>0</v>
      </c>
      <c r="AL46" s="5">
        <f t="shared" si="16"/>
        <v>0</v>
      </c>
      <c r="AM46" s="5">
        <f t="shared" si="16"/>
        <v>0</v>
      </c>
      <c r="AN46" s="5">
        <f t="shared" si="16"/>
        <v>0</v>
      </c>
      <c r="AO46" s="5">
        <f t="shared" si="16"/>
        <v>0</v>
      </c>
      <c r="AP46" s="5">
        <f t="shared" si="16"/>
        <v>104</v>
      </c>
      <c r="AQ46" s="5">
        <f t="shared" si="16"/>
        <v>101</v>
      </c>
      <c r="AR46" s="5">
        <f t="shared" si="16"/>
        <v>99</v>
      </c>
      <c r="AS46" s="5">
        <f t="shared" si="16"/>
        <v>99</v>
      </c>
      <c r="AT46" s="5">
        <f t="shared" si="16"/>
        <v>0</v>
      </c>
      <c r="AU46" s="5">
        <f t="shared" si="16"/>
        <v>0</v>
      </c>
      <c r="AV46" s="5">
        <f t="shared" si="16"/>
        <v>0</v>
      </c>
      <c r="AW46" s="5">
        <f t="shared" si="16"/>
        <v>0</v>
      </c>
      <c r="AX46" s="5">
        <f t="shared" si="16"/>
        <v>0</v>
      </c>
      <c r="AY46" s="5">
        <f t="shared" si="16"/>
        <v>0</v>
      </c>
      <c r="AZ46" s="5">
        <f t="shared" si="16"/>
        <v>0</v>
      </c>
      <c r="BA46" s="5">
        <f t="shared" si="16"/>
        <v>0</v>
      </c>
      <c r="BB46" s="5">
        <f t="shared" si="16"/>
        <v>0</v>
      </c>
      <c r="BC46" s="5">
        <f t="shared" si="14"/>
        <v>403</v>
      </c>
      <c r="BD46" s="34">
        <f t="shared" si="15"/>
        <v>0.3399503722084367</v>
      </c>
    </row>
    <row r="47" spans="1:56" ht="12.75">
      <c r="A47" s="16">
        <v>39387</v>
      </c>
      <c r="B47" s="5">
        <f t="shared" si="13"/>
        <v>0</v>
      </c>
      <c r="C47" s="5">
        <f t="shared" si="13"/>
        <v>0</v>
      </c>
      <c r="D47" s="5">
        <f t="shared" si="13"/>
        <v>0</v>
      </c>
      <c r="E47" s="5">
        <f t="shared" si="13"/>
        <v>0</v>
      </c>
      <c r="F47" s="5">
        <f t="shared" si="13"/>
        <v>0</v>
      </c>
      <c r="G47" s="5">
        <f t="shared" si="13"/>
        <v>0</v>
      </c>
      <c r="H47" s="5">
        <f t="shared" si="13"/>
        <v>0</v>
      </c>
      <c r="I47" s="5">
        <f t="shared" si="13"/>
        <v>0</v>
      </c>
      <c r="J47" s="5">
        <f t="shared" si="13"/>
        <v>0</v>
      </c>
      <c r="K47" s="5">
        <f t="shared" si="13"/>
        <v>0</v>
      </c>
      <c r="L47" s="5">
        <f t="shared" si="13"/>
        <v>0</v>
      </c>
      <c r="M47" s="5">
        <f t="shared" si="13"/>
        <v>0</v>
      </c>
      <c r="N47" s="5">
        <f t="shared" si="13"/>
        <v>0</v>
      </c>
      <c r="O47" s="5">
        <f t="shared" si="13"/>
        <v>0</v>
      </c>
      <c r="P47" s="5">
        <f t="shared" si="13"/>
        <v>0</v>
      </c>
      <c r="Q47" s="5">
        <f t="shared" si="13"/>
        <v>0</v>
      </c>
      <c r="R47" s="5">
        <f t="shared" si="16"/>
        <v>0</v>
      </c>
      <c r="S47" s="5">
        <f t="shared" si="16"/>
        <v>0</v>
      </c>
      <c r="T47" s="5">
        <f t="shared" si="16"/>
        <v>0</v>
      </c>
      <c r="U47" s="5">
        <f t="shared" si="16"/>
        <v>0</v>
      </c>
      <c r="V47" s="5">
        <f t="shared" si="16"/>
        <v>0</v>
      </c>
      <c r="W47" s="5">
        <f t="shared" si="16"/>
        <v>0</v>
      </c>
      <c r="X47" s="5">
        <f t="shared" si="16"/>
        <v>0</v>
      </c>
      <c r="Y47" s="5">
        <f t="shared" si="16"/>
        <v>0</v>
      </c>
      <c r="Z47" s="5">
        <f t="shared" si="16"/>
        <v>0</v>
      </c>
      <c r="AA47" s="5">
        <f t="shared" si="16"/>
        <v>0</v>
      </c>
      <c r="AB47" s="5">
        <f t="shared" si="16"/>
        <v>0</v>
      </c>
      <c r="AC47" s="5">
        <f t="shared" si="16"/>
        <v>0</v>
      </c>
      <c r="AD47" s="5">
        <f t="shared" si="16"/>
        <v>0</v>
      </c>
      <c r="AE47" s="5">
        <f t="shared" si="16"/>
        <v>0</v>
      </c>
      <c r="AF47" s="5">
        <f t="shared" si="16"/>
        <v>0</v>
      </c>
      <c r="AG47" s="5">
        <f t="shared" si="16"/>
        <v>0</v>
      </c>
      <c r="AH47" s="5">
        <f t="shared" si="16"/>
        <v>0</v>
      </c>
      <c r="AI47" s="5">
        <f t="shared" si="16"/>
        <v>0</v>
      </c>
      <c r="AJ47" s="5">
        <f t="shared" si="16"/>
        <v>0</v>
      </c>
      <c r="AK47" s="5">
        <f t="shared" si="16"/>
        <v>0</v>
      </c>
      <c r="AL47" s="5">
        <f t="shared" si="16"/>
        <v>0</v>
      </c>
      <c r="AM47" s="5">
        <f t="shared" si="16"/>
        <v>0</v>
      </c>
      <c r="AN47" s="5">
        <f t="shared" si="16"/>
        <v>0</v>
      </c>
      <c r="AO47" s="5">
        <f t="shared" si="16"/>
        <v>0</v>
      </c>
      <c r="AP47" s="5">
        <f t="shared" si="16"/>
        <v>0</v>
      </c>
      <c r="AQ47" s="5">
        <f t="shared" si="16"/>
        <v>0</v>
      </c>
      <c r="AR47" s="5">
        <f t="shared" si="16"/>
        <v>0</v>
      </c>
      <c r="AS47" s="5">
        <f t="shared" si="16"/>
        <v>0</v>
      </c>
      <c r="AT47" s="5">
        <f t="shared" si="16"/>
        <v>104</v>
      </c>
      <c r="AU47" s="5">
        <f t="shared" si="16"/>
        <v>99</v>
      </c>
      <c r="AV47" s="5">
        <f t="shared" si="16"/>
        <v>99</v>
      </c>
      <c r="AW47" s="5">
        <f t="shared" si="16"/>
        <v>98</v>
      </c>
      <c r="AX47" s="5">
        <f t="shared" si="16"/>
        <v>0</v>
      </c>
      <c r="AY47" s="5">
        <f t="shared" si="16"/>
        <v>0</v>
      </c>
      <c r="AZ47" s="5">
        <f t="shared" si="16"/>
        <v>0</v>
      </c>
      <c r="BA47" s="5">
        <f t="shared" si="16"/>
        <v>0</v>
      </c>
      <c r="BB47" s="5">
        <f t="shared" si="16"/>
        <v>0</v>
      </c>
      <c r="BC47" s="5">
        <f t="shared" si="14"/>
        <v>400</v>
      </c>
      <c r="BD47" s="34">
        <f t="shared" si="15"/>
        <v>0.275</v>
      </c>
    </row>
    <row r="48" spans="1:56" ht="12.75">
      <c r="A48" s="16">
        <v>39417</v>
      </c>
      <c r="B48" s="5">
        <f t="shared" si="13"/>
        <v>0</v>
      </c>
      <c r="C48" s="5">
        <f t="shared" si="13"/>
        <v>0</v>
      </c>
      <c r="D48" s="5">
        <f t="shared" si="13"/>
        <v>0</v>
      </c>
      <c r="E48" s="5">
        <f t="shared" si="13"/>
        <v>0</v>
      </c>
      <c r="F48" s="5">
        <f t="shared" si="13"/>
        <v>0</v>
      </c>
      <c r="G48" s="5">
        <f t="shared" si="13"/>
        <v>0</v>
      </c>
      <c r="H48" s="5">
        <f t="shared" si="13"/>
        <v>0</v>
      </c>
      <c r="I48" s="5">
        <f t="shared" si="13"/>
        <v>0</v>
      </c>
      <c r="J48" s="5">
        <f t="shared" si="13"/>
        <v>0</v>
      </c>
      <c r="K48" s="5">
        <f t="shared" si="13"/>
        <v>0</v>
      </c>
      <c r="L48" s="5">
        <f t="shared" si="13"/>
        <v>0</v>
      </c>
      <c r="M48" s="5">
        <f t="shared" si="13"/>
        <v>0</v>
      </c>
      <c r="N48" s="5">
        <f t="shared" si="13"/>
        <v>0</v>
      </c>
      <c r="O48" s="5">
        <f t="shared" si="13"/>
        <v>0</v>
      </c>
      <c r="P48" s="5">
        <f t="shared" si="13"/>
        <v>0</v>
      </c>
      <c r="Q48" s="5">
        <f t="shared" si="13"/>
        <v>0</v>
      </c>
      <c r="R48" s="5">
        <f t="shared" si="16"/>
        <v>0</v>
      </c>
      <c r="S48" s="5">
        <f t="shared" si="16"/>
        <v>0</v>
      </c>
      <c r="T48" s="5">
        <f t="shared" si="16"/>
        <v>0</v>
      </c>
      <c r="U48" s="5">
        <f t="shared" si="16"/>
        <v>0</v>
      </c>
      <c r="V48" s="5">
        <f t="shared" si="16"/>
        <v>0</v>
      </c>
      <c r="W48" s="5">
        <f t="shared" si="16"/>
        <v>0</v>
      </c>
      <c r="X48" s="5">
        <f t="shared" si="16"/>
        <v>0</v>
      </c>
      <c r="Y48" s="5">
        <f t="shared" si="16"/>
        <v>0</v>
      </c>
      <c r="Z48" s="5">
        <f t="shared" si="16"/>
        <v>0</v>
      </c>
      <c r="AA48" s="5">
        <f t="shared" si="16"/>
        <v>0</v>
      </c>
      <c r="AB48" s="5">
        <f t="shared" si="16"/>
        <v>0</v>
      </c>
      <c r="AC48" s="5">
        <f t="shared" si="16"/>
        <v>0</v>
      </c>
      <c r="AD48" s="5">
        <f t="shared" si="16"/>
        <v>0</v>
      </c>
      <c r="AE48" s="5">
        <f t="shared" si="16"/>
        <v>0</v>
      </c>
      <c r="AF48" s="5">
        <f t="shared" si="16"/>
        <v>0</v>
      </c>
      <c r="AG48" s="5">
        <f t="shared" si="16"/>
        <v>0</v>
      </c>
      <c r="AH48" s="5">
        <f t="shared" si="16"/>
        <v>0</v>
      </c>
      <c r="AI48" s="5">
        <f t="shared" si="16"/>
        <v>0</v>
      </c>
      <c r="AJ48" s="5">
        <f t="shared" si="16"/>
        <v>0</v>
      </c>
      <c r="AK48" s="5">
        <f t="shared" si="16"/>
        <v>0</v>
      </c>
      <c r="AL48" s="5">
        <f t="shared" si="16"/>
        <v>0</v>
      </c>
      <c r="AM48" s="5">
        <f t="shared" si="16"/>
        <v>0</v>
      </c>
      <c r="AN48" s="5">
        <f t="shared" si="16"/>
        <v>0</v>
      </c>
      <c r="AO48" s="5">
        <f t="shared" si="16"/>
        <v>0</v>
      </c>
      <c r="AP48" s="5">
        <f t="shared" si="16"/>
        <v>0</v>
      </c>
      <c r="AQ48" s="5">
        <f t="shared" si="16"/>
        <v>0</v>
      </c>
      <c r="AR48" s="5">
        <f t="shared" si="16"/>
        <v>0</v>
      </c>
      <c r="AS48" s="5">
        <f t="shared" si="16"/>
        <v>0</v>
      </c>
      <c r="AT48" s="5">
        <f aca="true" t="shared" si="17" ref="AT48:BB48">IF(MONTH(AT$2)=MONTH($A48),1,0)*AT$3</f>
        <v>0</v>
      </c>
      <c r="AU48" s="5">
        <f t="shared" si="17"/>
        <v>0</v>
      </c>
      <c r="AV48" s="5">
        <f t="shared" si="17"/>
        <v>0</v>
      </c>
      <c r="AW48" s="5">
        <f t="shared" si="17"/>
        <v>0</v>
      </c>
      <c r="AX48" s="5">
        <f t="shared" si="17"/>
        <v>100</v>
      </c>
      <c r="AY48" s="5">
        <f t="shared" si="17"/>
        <v>98</v>
      </c>
      <c r="AZ48" s="5">
        <f t="shared" si="17"/>
        <v>100</v>
      </c>
      <c r="BA48" s="5">
        <f t="shared" si="17"/>
        <v>99</v>
      </c>
      <c r="BB48" s="5">
        <f t="shared" si="17"/>
        <v>104</v>
      </c>
      <c r="BC48" s="5">
        <f t="shared" si="14"/>
        <v>501</v>
      </c>
      <c r="BD48" s="34">
        <f t="shared" si="15"/>
        <v>0.25149700598802394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Process Coaching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D Krichbaum</dc:creator>
  <cp:keywords/>
  <dc:description/>
  <cp:lastModifiedBy>Brian Krichbaum</cp:lastModifiedBy>
  <cp:lastPrinted>2008-02-19T20:19:14Z</cp:lastPrinted>
  <dcterms:created xsi:type="dcterms:W3CDTF">2006-03-11T18:05:23Z</dcterms:created>
  <dcterms:modified xsi:type="dcterms:W3CDTF">2008-03-03T17:56:07Z</dcterms:modified>
  <cp:category/>
  <cp:version/>
  <cp:contentType/>
  <cp:contentStatus/>
</cp:coreProperties>
</file>